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tables/table1.xml" ContentType="application/vnd.openxmlformats-officedocument.spreadsheetml.table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1_Paste_Raw_Data" sheetId="1" state="visible" r:id="rId2"/>
    <sheet name="2_Auto_Monthly_Report" sheetId="2" state="visible" r:id="rId3"/>
    <sheet name="3_Data_Audit_Check" sheetId="3" state="visible" r:id="rId4"/>
    <sheet name="4_PowerQuery_VBA_Scripts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<sst xmlns="http://schemas.openxmlformats.org/spreadsheetml/2006/main" count="2219" uniqueCount="577">
  <si>
    <t xml:space="preserve">STEP 1: MONTHLY RAW SALES DATA DROP ZONE &amp; AUTO-CALCULATION ENGINE</t>
  </si>
  <si>
    <t xml:space="preserve">HOW TO USE: Paste new monthly raw records into Columns A–K (Teal Headers). Columns L–R ([Auto] Blue Headers) &amp; the Monthly Report calculate automatically!</t>
  </si>
  <si>
    <t xml:space="preserve">Order ID</t>
  </si>
  <si>
    <t xml:space="preserve">Order Date</t>
  </si>
  <si>
    <t xml:space="preserve">Customer ID</t>
  </si>
  <si>
    <t xml:space="preserve">Customer Segment</t>
  </si>
  <si>
    <t xml:space="preserve">Region</t>
  </si>
  <si>
    <t xml:space="preserve">State</t>
  </si>
  <si>
    <t xml:space="preserve">Category</t>
  </si>
  <si>
    <t xml:space="preserve">Product Name</t>
  </si>
  <si>
    <t xml:space="preserve">Quantity</t>
  </si>
  <si>
    <t xml:space="preserve">Unit Price</t>
  </si>
  <si>
    <t xml:space="preserve">Unit Cost</t>
  </si>
  <si>
    <t xml:space="preserve">Discount %</t>
  </si>
  <si>
    <t xml:space="preserve">[Auto] Report Month</t>
  </si>
  <si>
    <t xml:space="preserve">[Auto] Gross Sales</t>
  </si>
  <si>
    <t xml:space="preserve">[Auto] Net Sales</t>
  </si>
  <si>
    <t xml:space="preserve">[Auto] Total Cost</t>
  </si>
  <si>
    <t xml:space="preserve">[Auto] Net Profit</t>
  </si>
  <si>
    <t xml:space="preserve">[Auto] Row Audit</t>
  </si>
  <si>
    <t xml:space="preserve">ORD-2025-10686</t>
  </si>
  <si>
    <t xml:space="preserve">CUST-1286</t>
  </si>
  <si>
    <t xml:space="preserve">Home Office</t>
  </si>
  <si>
    <t xml:space="preserve">South</t>
  </si>
  <si>
    <t xml:space="preserve">Tennessee</t>
  </si>
  <si>
    <t xml:space="preserve">Technology</t>
  </si>
  <si>
    <t xml:space="preserve">SonicGuard ANC Business Headset</t>
  </si>
  <si>
    <t xml:space="preserve">ORD-2025-10695</t>
  </si>
  <si>
    <t xml:space="preserve">CUST-1031</t>
  </si>
  <si>
    <t xml:space="preserve">Corporate</t>
  </si>
  <si>
    <t xml:space="preserve">East</t>
  </si>
  <si>
    <t xml:space="preserve">Virginia</t>
  </si>
  <si>
    <t xml:space="preserve">UltraView 27-Inch 4K Monitor</t>
  </si>
  <si>
    <t xml:space="preserve">ORD-2025-10699</t>
  </si>
  <si>
    <t xml:space="preserve">CUST-1002</t>
  </si>
  <si>
    <t xml:space="preserve">Consumer</t>
  </si>
  <si>
    <t xml:space="preserve">Central</t>
  </si>
  <si>
    <t xml:space="preserve">Minnesota</t>
  </si>
  <si>
    <t xml:space="preserve">Office Supplies</t>
  </si>
  <si>
    <t xml:space="preserve">BrewPro Commercial Breakroom Coffee Maker</t>
  </si>
  <si>
    <t xml:space="preserve">ORD-2025-10718</t>
  </si>
  <si>
    <t xml:space="preserve">CUST-1274</t>
  </si>
  <si>
    <t xml:space="preserve">West</t>
  </si>
  <si>
    <t xml:space="preserve">Oregon</t>
  </si>
  <si>
    <t xml:space="preserve">ExecuBond Laser Printer Paper (5-Ream)</t>
  </si>
  <si>
    <t xml:space="preserve">ORD-2025-10767</t>
  </si>
  <si>
    <t xml:space="preserve">CUST-1079</t>
  </si>
  <si>
    <t xml:space="preserve">North Carolina</t>
  </si>
  <si>
    <t xml:space="preserve">Furniture</t>
  </si>
  <si>
    <t xml:space="preserve">LumiDesk LED Architect Lamp</t>
  </si>
  <si>
    <t xml:space="preserve">ORD-2025-10691</t>
  </si>
  <si>
    <t xml:space="preserve">CUST-1172</t>
  </si>
  <si>
    <t xml:space="preserve">MetroSteel 5-Shelf Library Bookcase</t>
  </si>
  <si>
    <t xml:space="preserve">ORD-2025-10728</t>
  </si>
  <si>
    <t xml:space="preserve">CUST-1063</t>
  </si>
  <si>
    <t xml:space="preserve">New York</t>
  </si>
  <si>
    <t xml:space="preserve">DuraLock Heavy-Duty 3-Ring Binder Pack</t>
  </si>
  <si>
    <t xml:space="preserve">ORD-2025-10757</t>
  </si>
  <si>
    <t xml:space="preserve">CUST-1188</t>
  </si>
  <si>
    <t xml:space="preserve">Arizona</t>
  </si>
  <si>
    <t xml:space="preserve">VaultBox Steel File Cabinet 2-Drawer</t>
  </si>
  <si>
    <t xml:space="preserve">ComfortPlus Task Swivel Chair</t>
  </si>
  <si>
    <t xml:space="preserve">ORD-2025-10764</t>
  </si>
  <si>
    <t xml:space="preserve">CUST-1176</t>
  </si>
  <si>
    <t xml:space="preserve">Texas</t>
  </si>
  <si>
    <t xml:space="preserve">PrintMaster LaserJet Pro M400</t>
  </si>
  <si>
    <t xml:space="preserve">ORD-2025-10773</t>
  </si>
  <si>
    <t xml:space="preserve">CUST-1212</t>
  </si>
  <si>
    <t xml:space="preserve">Georgia</t>
  </si>
  <si>
    <t xml:space="preserve">oakCraft 8-Person Conference Table</t>
  </si>
  <si>
    <t xml:space="preserve">ZenithBook Ultra 15 Laptop</t>
  </si>
  <si>
    <t xml:space="preserve">ORD-2025-10687</t>
  </si>
  <si>
    <t xml:space="preserve">CUST-1113</t>
  </si>
  <si>
    <t xml:space="preserve">PrecisionLine Permanent Markers &amp; Labels Kit</t>
  </si>
  <si>
    <t xml:space="preserve">ORD-2025-10689</t>
  </si>
  <si>
    <t xml:space="preserve">CUST-1017</t>
  </si>
  <si>
    <t xml:space="preserve">New Jersey</t>
  </si>
  <si>
    <t xml:space="preserve">AeroMesh Executive Ergonomic Chair</t>
  </si>
  <si>
    <t xml:space="preserve">ORD-2025-10736</t>
  </si>
  <si>
    <t xml:space="preserve">CUST-1108</t>
  </si>
  <si>
    <t xml:space="preserve">Pennsylvania</t>
  </si>
  <si>
    <t xml:space="preserve">PureBright Recycled Copy Paper (Case)</t>
  </si>
  <si>
    <t xml:space="preserve">Apex Pro Max 5G Smartphone</t>
  </si>
  <si>
    <t xml:space="preserve">ORD-2025-10758</t>
  </si>
  <si>
    <t xml:space="preserve">CUST-1005</t>
  </si>
  <si>
    <t xml:space="preserve">Massachusetts</t>
  </si>
  <si>
    <t xml:space="preserve">ErgoMech Wireless Keyboard &amp; Mouse</t>
  </si>
  <si>
    <t xml:space="preserve">ORD-2025-10768</t>
  </si>
  <si>
    <t xml:space="preserve">CUST-1294</t>
  </si>
  <si>
    <t xml:space="preserve">Florida</t>
  </si>
  <si>
    <t xml:space="preserve">ORD-2025-10770</t>
  </si>
  <si>
    <t xml:space="preserve">CUST-1069</t>
  </si>
  <si>
    <t xml:space="preserve">ClearWave VoIP Conference Phone</t>
  </si>
  <si>
    <t xml:space="preserve">ORD-2025-10744</t>
  </si>
  <si>
    <t xml:space="preserve">CUST-1054</t>
  </si>
  <si>
    <t xml:space="preserve">Alabama</t>
  </si>
  <si>
    <t xml:space="preserve">ORD-2025-10701</t>
  </si>
  <si>
    <t xml:space="preserve">CUST-1316</t>
  </si>
  <si>
    <t xml:space="preserve">ORD-2025-10739</t>
  </si>
  <si>
    <t xml:space="preserve">CUST-1088</t>
  </si>
  <si>
    <t xml:space="preserve">ORD-2025-10772</t>
  </si>
  <si>
    <t xml:space="preserve">CUST-1106</t>
  </si>
  <si>
    <t xml:space="preserve">ORD-2025-10694</t>
  </si>
  <si>
    <t xml:space="preserve">CUST-1241</t>
  </si>
  <si>
    <t xml:space="preserve">ORD-2025-10698</t>
  </si>
  <si>
    <t xml:space="preserve">CUST-1122</t>
  </si>
  <si>
    <t xml:space="preserve">Illinois</t>
  </si>
  <si>
    <t xml:space="preserve">ORD-2025-10751</t>
  </si>
  <si>
    <t xml:space="preserve">CUST-1083</t>
  </si>
  <si>
    <t xml:space="preserve">ORD-2025-10709</t>
  </si>
  <si>
    <t xml:space="preserve">CUST-1152</t>
  </si>
  <si>
    <t xml:space="preserve">ORD-2025-10755</t>
  </si>
  <si>
    <t xml:space="preserve">CUST-1163</t>
  </si>
  <si>
    <t xml:space="preserve">ORD-2025-10690</t>
  </si>
  <si>
    <t xml:space="preserve">CUST-1109</t>
  </si>
  <si>
    <t xml:space="preserve">California</t>
  </si>
  <si>
    <t xml:space="preserve">ORD-2025-10693</t>
  </si>
  <si>
    <t xml:space="preserve">CUST-1118</t>
  </si>
  <si>
    <t xml:space="preserve">ORD-2025-10712</t>
  </si>
  <si>
    <t xml:space="preserve">Colorado</t>
  </si>
  <si>
    <t xml:space="preserve">AcousticPro Modular Partition Panel</t>
  </si>
  <si>
    <t xml:space="preserve">ORD-2025-10714</t>
  </si>
  <si>
    <t xml:space="preserve">CUST-1270</t>
  </si>
  <si>
    <t xml:space="preserve">ORD-2025-10704</t>
  </si>
  <si>
    <t xml:space="preserve">CUST-1246</t>
  </si>
  <si>
    <t xml:space="preserve">ORD-2025-10737</t>
  </si>
  <si>
    <t xml:space="preserve">CUST-1043</t>
  </si>
  <si>
    <t xml:space="preserve">ScanJet Enterprise High-Speed Scanner</t>
  </si>
  <si>
    <t xml:space="preserve">ORD-2025-10696</t>
  </si>
  <si>
    <t xml:space="preserve">CUST-1024</t>
  </si>
  <si>
    <t xml:space="preserve">ORD-2025-10763</t>
  </si>
  <si>
    <t xml:space="preserve">CUST-1207</t>
  </si>
  <si>
    <t xml:space="preserve">EcoPress Presentation Binder Set (10-Pk)</t>
  </si>
  <si>
    <t xml:space="preserve">ORD-2025-10759</t>
  </si>
  <si>
    <t xml:space="preserve">CUST-1223</t>
  </si>
  <si>
    <t xml:space="preserve">ORD-2025-10697</t>
  </si>
  <si>
    <t xml:space="preserve">CUST-1133</t>
  </si>
  <si>
    <t xml:space="preserve">ORD-2025-10730</t>
  </si>
  <si>
    <t xml:space="preserve">CUST-1142</t>
  </si>
  <si>
    <t xml:space="preserve">ORD-2025-10747</t>
  </si>
  <si>
    <t xml:space="preserve">CUST-1048</t>
  </si>
  <si>
    <t xml:space="preserve">ORD-2025-10748</t>
  </si>
  <si>
    <t xml:space="preserve">CUST-1289</t>
  </si>
  <si>
    <t xml:space="preserve">TitanWorkstation Mini PC</t>
  </si>
  <si>
    <t xml:space="preserve">ORD-2025-10766</t>
  </si>
  <si>
    <t xml:space="preserve">CUST-1283</t>
  </si>
  <si>
    <t xml:space="preserve">ORD-2025-10711</t>
  </si>
  <si>
    <t xml:space="preserve">CUST-1194</t>
  </si>
  <si>
    <t xml:space="preserve">ORD-2025-10753</t>
  </si>
  <si>
    <t xml:space="preserve">CUST-1228</t>
  </si>
  <si>
    <t xml:space="preserve">FlexiStand Motorized Standing Desk</t>
  </si>
  <si>
    <t xml:space="preserve">ORD-2025-10754</t>
  </si>
  <si>
    <t xml:space="preserve">CUST-1135</t>
  </si>
  <si>
    <t xml:space="preserve">Ohio</t>
  </si>
  <si>
    <t xml:space="preserve">ORD-2025-10708</t>
  </si>
  <si>
    <t xml:space="preserve">CUST-1233</t>
  </si>
  <si>
    <t xml:space="preserve">ORD-2025-10722</t>
  </si>
  <si>
    <t xml:space="preserve">CUST-1208</t>
  </si>
  <si>
    <t xml:space="preserve">ORD-2025-10729</t>
  </si>
  <si>
    <t xml:space="preserve">CUST-1265</t>
  </si>
  <si>
    <t xml:space="preserve">ORD-2025-10740</t>
  </si>
  <si>
    <t xml:space="preserve">CUST-1224</t>
  </si>
  <si>
    <t xml:space="preserve">ORD-2025-10762</t>
  </si>
  <si>
    <t xml:space="preserve">CUST-1045</t>
  </si>
  <si>
    <t xml:space="preserve">ORD-2025-10703</t>
  </si>
  <si>
    <t xml:space="preserve">CUST-1225</t>
  </si>
  <si>
    <t xml:space="preserve">ORD-2025-10725</t>
  </si>
  <si>
    <t xml:space="preserve">CUST-1111</t>
  </si>
  <si>
    <t xml:space="preserve">ORD-2025-10715</t>
  </si>
  <si>
    <t xml:space="preserve">CUST-1196</t>
  </si>
  <si>
    <t xml:space="preserve">ORD-2025-10717</t>
  </si>
  <si>
    <t xml:space="preserve">CUST-1062</t>
  </si>
  <si>
    <t xml:space="preserve">ORD-2025-10735</t>
  </si>
  <si>
    <t xml:space="preserve">CUST-1307</t>
  </si>
  <si>
    <t xml:space="preserve">ORD-2025-10700</t>
  </si>
  <si>
    <t xml:space="preserve">CUST-1191</t>
  </si>
  <si>
    <t xml:space="preserve">ORD-2025-10726</t>
  </si>
  <si>
    <t xml:space="preserve">CUST-1164</t>
  </si>
  <si>
    <t xml:space="preserve">ORD-2025-10742</t>
  </si>
  <si>
    <t xml:space="preserve">CUST-1245</t>
  </si>
  <si>
    <t xml:space="preserve">ORD-2025-10769</t>
  </si>
  <si>
    <t xml:space="preserve">CUST-1262</t>
  </si>
  <si>
    <t xml:space="preserve">ORD-2025-10705</t>
  </si>
  <si>
    <t xml:space="preserve">StackSmart Archive Storage Crates (6-Pk)</t>
  </si>
  <si>
    <t xml:space="preserve">ORD-2025-10721</t>
  </si>
  <si>
    <t xml:space="preserve">CUST-1251</t>
  </si>
  <si>
    <t xml:space="preserve">Washington</t>
  </si>
  <si>
    <t xml:space="preserve">ORD-2025-10724</t>
  </si>
  <si>
    <t xml:space="preserve">CUST-1007</t>
  </si>
  <si>
    <t xml:space="preserve">ORD-2025-10733</t>
  </si>
  <si>
    <t xml:space="preserve">CUST-1282</t>
  </si>
  <si>
    <t xml:space="preserve">ORD-2025-10734</t>
  </si>
  <si>
    <t xml:space="preserve">ORD-2025-10771</t>
  </si>
  <si>
    <t xml:space="preserve">CUST-1218</t>
  </si>
  <si>
    <t xml:space="preserve">ORD-2025-10741</t>
  </si>
  <si>
    <t xml:space="preserve">CUST-1247</t>
  </si>
  <si>
    <t xml:space="preserve">ORD-2025-10752</t>
  </si>
  <si>
    <t xml:space="preserve">ORD-2025-10765</t>
  </si>
  <si>
    <t xml:space="preserve">CUST-1309</t>
  </si>
  <si>
    <t xml:space="preserve">ORD-2025-10732</t>
  </si>
  <si>
    <t xml:space="preserve">CUST-1060</t>
  </si>
  <si>
    <t xml:space="preserve">ORD-2025-10738</t>
  </si>
  <si>
    <t xml:space="preserve">CUST-1174</t>
  </si>
  <si>
    <t xml:space="preserve">ORD-2025-10731</t>
  </si>
  <si>
    <t xml:space="preserve">CUST-1068</t>
  </si>
  <si>
    <t xml:space="preserve">ORD-2025-10688</t>
  </si>
  <si>
    <t xml:space="preserve">CUST-1146</t>
  </si>
  <si>
    <t xml:space="preserve">ORD-2025-10720</t>
  </si>
  <si>
    <t xml:space="preserve">CUST-1304</t>
  </si>
  <si>
    <t xml:space="preserve">ORD-2025-10745</t>
  </si>
  <si>
    <t xml:space="preserve">ORD-2025-10746</t>
  </si>
  <si>
    <t xml:space="preserve">CUST-1136</t>
  </si>
  <si>
    <t xml:space="preserve">NovaLite Enterprise Handset</t>
  </si>
  <si>
    <t xml:space="preserve">ORD-2025-10761</t>
  </si>
  <si>
    <t xml:space="preserve">CUST-1040</t>
  </si>
  <si>
    <t xml:space="preserve">ORD-2025-10692</t>
  </si>
  <si>
    <t xml:space="preserve">ORD-2025-10719</t>
  </si>
  <si>
    <t xml:space="preserve">CUST-1125</t>
  </si>
  <si>
    <t xml:space="preserve">ORD-2025-10743</t>
  </si>
  <si>
    <t xml:space="preserve">ORD-2025-10793</t>
  </si>
  <si>
    <t xml:space="preserve">CUST-1261</t>
  </si>
  <si>
    <t xml:space="preserve">ORD-2025-10849</t>
  </si>
  <si>
    <t xml:space="preserve">ORD-2025-10850</t>
  </si>
  <si>
    <t xml:space="preserve">CUST-1255</t>
  </si>
  <si>
    <t xml:space="preserve">ORD-2025-10861</t>
  </si>
  <si>
    <t xml:space="preserve">ORD-2025-10777</t>
  </si>
  <si>
    <t xml:space="preserve">CUST-1155</t>
  </si>
  <si>
    <t xml:space="preserve">ORD-2025-10789</t>
  </si>
  <si>
    <t xml:space="preserve">CUST-1039</t>
  </si>
  <si>
    <t xml:space="preserve">ORD-2025-10800</t>
  </si>
  <si>
    <t xml:space="preserve">CUST-1010</t>
  </si>
  <si>
    <t xml:space="preserve">ORD-2025-10860</t>
  </si>
  <si>
    <t xml:space="preserve">CUST-1197</t>
  </si>
  <si>
    <t xml:space="preserve">ORD-2025-10863</t>
  </si>
  <si>
    <t xml:space="preserve">CUST-1291</t>
  </si>
  <si>
    <t xml:space="preserve">ORD-2025-10792</t>
  </si>
  <si>
    <t xml:space="preserve">CUST-1143</t>
  </si>
  <si>
    <t xml:space="preserve">ORD-2025-10845</t>
  </si>
  <si>
    <t xml:space="preserve">CUST-1139</t>
  </si>
  <si>
    <t xml:space="preserve">ORD-2025-10852</t>
  </si>
  <si>
    <t xml:space="preserve">CUST-1147</t>
  </si>
  <si>
    <t xml:space="preserve">ORD-2025-10853</t>
  </si>
  <si>
    <t xml:space="preserve">CUST-1067</t>
  </si>
  <si>
    <t xml:space="preserve">ORD-2025-10783</t>
  </si>
  <si>
    <t xml:space="preserve">CUST-1116</t>
  </si>
  <si>
    <t xml:space="preserve">ORD-2025-10836</t>
  </si>
  <si>
    <t xml:space="preserve">ORD-2025-10831</t>
  </si>
  <si>
    <t xml:space="preserve">CUST-1319</t>
  </si>
  <si>
    <t xml:space="preserve">ORD-2025-10871</t>
  </si>
  <si>
    <t xml:space="preserve">CUST-1091</t>
  </si>
  <si>
    <t xml:space="preserve">ORD-2025-10882</t>
  </si>
  <si>
    <t xml:space="preserve">CUST-1110</t>
  </si>
  <si>
    <t xml:space="preserve">Michigan</t>
  </si>
  <si>
    <t xml:space="preserve">ORD-2025-10798</t>
  </si>
  <si>
    <t xml:space="preserve">CUST-1315</t>
  </si>
  <si>
    <t xml:space="preserve">ORD-2025-10821</t>
  </si>
  <si>
    <t xml:space="preserve">CUST-1300</t>
  </si>
  <si>
    <t xml:space="preserve">ORD-2025-10822</t>
  </si>
  <si>
    <t xml:space="preserve">CUST-1167</t>
  </si>
  <si>
    <t xml:space="preserve">ORD-2025-10826</t>
  </si>
  <si>
    <t xml:space="preserve">CUST-1244</t>
  </si>
  <si>
    <t xml:space="preserve">ORD-2025-10827</t>
  </si>
  <si>
    <t xml:space="preserve">CUST-1107</t>
  </si>
  <si>
    <t xml:space="preserve">ORD-2025-10832</t>
  </si>
  <si>
    <t xml:space="preserve">CUST-1160</t>
  </si>
  <si>
    <t xml:space="preserve">ORD-2025-10840</t>
  </si>
  <si>
    <t xml:space="preserve">CUST-1095</t>
  </si>
  <si>
    <t xml:space="preserve">ORD-2025-10873</t>
  </si>
  <si>
    <t xml:space="preserve">CUST-1250</t>
  </si>
  <si>
    <t xml:space="preserve">ORD-2025-10876</t>
  </si>
  <si>
    <t xml:space="preserve">CUST-1038</t>
  </si>
  <si>
    <t xml:space="preserve">ORD-2025-10812</t>
  </si>
  <si>
    <t xml:space="preserve">CUST-1284</t>
  </si>
  <si>
    <t xml:space="preserve">ORD-2025-10817</t>
  </si>
  <si>
    <t xml:space="preserve">ORD-2025-10818</t>
  </si>
  <si>
    <t xml:space="preserve">ORD-2025-10838</t>
  </si>
  <si>
    <t xml:space="preserve">CUST-1033</t>
  </si>
  <si>
    <t xml:space="preserve">ORD-2025-10862</t>
  </si>
  <si>
    <t xml:space="preserve">ORD-2025-10779</t>
  </si>
  <si>
    <t xml:space="preserve">CUST-1028</t>
  </si>
  <si>
    <t xml:space="preserve">ORD-2025-10841</t>
  </si>
  <si>
    <t xml:space="preserve">CUST-1230</t>
  </si>
  <si>
    <t xml:space="preserve">ORD-2025-10874</t>
  </si>
  <si>
    <t xml:space="preserve">CUST-1320</t>
  </si>
  <si>
    <t xml:space="preserve">ORD-2025-10776</t>
  </si>
  <si>
    <t xml:space="preserve">CUST-1179</t>
  </si>
  <si>
    <t xml:space="preserve">ORD-2025-10785</t>
  </si>
  <si>
    <t xml:space="preserve">CUST-1186</t>
  </si>
  <si>
    <t xml:space="preserve">ORD-2025-10813</t>
  </si>
  <si>
    <t xml:space="preserve">CUST-1105</t>
  </si>
  <si>
    <t xml:space="preserve">ORD-2025-10851</t>
  </si>
  <si>
    <t xml:space="preserve">ORD-2025-10807</t>
  </si>
  <si>
    <t xml:space="preserve">CUST-1114</t>
  </si>
  <si>
    <t xml:space="preserve">ORD-2025-10867</t>
  </si>
  <si>
    <t xml:space="preserve">CUST-1076</t>
  </si>
  <si>
    <t xml:space="preserve">ORD-2025-10799</t>
  </si>
  <si>
    <t xml:space="preserve">CUST-1263</t>
  </si>
  <si>
    <t xml:space="preserve">ORD-2025-10875</t>
  </si>
  <si>
    <t xml:space="preserve">CUST-1096</t>
  </si>
  <si>
    <t xml:space="preserve">ORD-2025-10794</t>
  </si>
  <si>
    <t xml:space="preserve">ORD-2025-10803</t>
  </si>
  <si>
    <t xml:space="preserve">ORD-2025-10814</t>
  </si>
  <si>
    <t xml:space="preserve">CUST-1121</t>
  </si>
  <si>
    <t xml:space="preserve">ORD-2025-10824</t>
  </si>
  <si>
    <t xml:space="preserve">CUST-1065</t>
  </si>
  <si>
    <t xml:space="preserve">ORD-2025-10878</t>
  </si>
  <si>
    <t xml:space="preserve">CUST-1259</t>
  </si>
  <si>
    <t xml:space="preserve">ORD-2025-10819</t>
  </si>
  <si>
    <t xml:space="preserve">CUST-1312</t>
  </si>
  <si>
    <t xml:space="preserve">ORD-2025-10830</t>
  </si>
  <si>
    <t xml:space="preserve">CUST-1020</t>
  </si>
  <si>
    <t xml:space="preserve">ORD-2025-10877</t>
  </si>
  <si>
    <t xml:space="preserve">ORD-2025-10781</t>
  </si>
  <si>
    <t xml:space="preserve">CUST-1046</t>
  </si>
  <si>
    <t xml:space="preserve">ORD-2025-10786</t>
  </si>
  <si>
    <t xml:space="preserve">CUST-1130</t>
  </si>
  <si>
    <t xml:space="preserve">ORD-2025-10834</t>
  </si>
  <si>
    <t xml:space="preserve">CUST-1281</t>
  </si>
  <si>
    <t xml:space="preserve">ORD-2025-10857</t>
  </si>
  <si>
    <t xml:space="preserve">CUST-1238</t>
  </si>
  <si>
    <t xml:space="preserve">ORD-2025-10868</t>
  </si>
  <si>
    <t xml:space="preserve">ORD-2025-10790</t>
  </si>
  <si>
    <t xml:space="preserve">CUST-1267</t>
  </si>
  <si>
    <t xml:space="preserve">ORD-2025-10804</t>
  </si>
  <si>
    <t xml:space="preserve">CUST-1175</t>
  </si>
  <si>
    <t xml:space="preserve">ORD-2025-10847</t>
  </si>
  <si>
    <t xml:space="preserve">ORD-2025-10859</t>
  </si>
  <si>
    <t xml:space="preserve">ORD-2025-10870</t>
  </si>
  <si>
    <t xml:space="preserve">CUST-1276</t>
  </si>
  <si>
    <t xml:space="preserve">ORD-2025-10881</t>
  </si>
  <si>
    <t xml:space="preserve">CUST-1264</t>
  </si>
  <si>
    <t xml:space="preserve">ORD-2025-10854</t>
  </si>
  <si>
    <t xml:space="preserve">CUST-1059</t>
  </si>
  <si>
    <t xml:space="preserve">ORD-2025-10879</t>
  </si>
  <si>
    <t xml:space="preserve">ORD-2025-10782</t>
  </si>
  <si>
    <t xml:space="preserve">CUST-1084</t>
  </si>
  <si>
    <t xml:space="preserve">ORD-2025-10833</t>
  </si>
  <si>
    <t xml:space="preserve">CUST-1161</t>
  </si>
  <si>
    <t xml:space="preserve">ORD-2025-10835</t>
  </si>
  <si>
    <t xml:space="preserve">ORD-2025-10808</t>
  </si>
  <si>
    <t xml:space="preserve">CUST-1253</t>
  </si>
  <si>
    <t xml:space="preserve">ORD-2025-10828</t>
  </si>
  <si>
    <t xml:space="preserve">CUST-1184</t>
  </si>
  <si>
    <t xml:space="preserve">ORD-2025-10864</t>
  </si>
  <si>
    <t xml:space="preserve">CUST-1306</t>
  </si>
  <si>
    <t xml:space="preserve">ORD-2025-10788</t>
  </si>
  <si>
    <t xml:space="preserve">ORD-2025-10820</t>
  </si>
  <si>
    <t xml:space="preserve">CUST-1249</t>
  </si>
  <si>
    <t xml:space="preserve">ORD-2025-10855</t>
  </si>
  <si>
    <t xml:space="preserve">CUST-1050</t>
  </si>
  <si>
    <t xml:space="preserve">ORD-2025-10802</t>
  </si>
  <si>
    <t xml:space="preserve">ORD-2025-10823</t>
  </si>
  <si>
    <t xml:space="preserve">CUST-1173</t>
  </si>
  <si>
    <t xml:space="preserve">ORD-2025-10865</t>
  </si>
  <si>
    <t xml:space="preserve">CUST-1004</t>
  </si>
  <si>
    <t xml:space="preserve">ORD-2025-10806</t>
  </si>
  <si>
    <t xml:space="preserve">CUST-1006</t>
  </si>
  <si>
    <t xml:space="preserve">ORD-2025-10791</t>
  </si>
  <si>
    <t xml:space="preserve">ORD-2025-10796</t>
  </si>
  <si>
    <t xml:space="preserve">CUST-1145</t>
  </si>
  <si>
    <t xml:space="preserve">ORD-2025-10810</t>
  </si>
  <si>
    <t xml:space="preserve">ORD-2025-10815</t>
  </si>
  <si>
    <t xml:space="preserve">ORD-2025-10829</t>
  </si>
  <si>
    <t xml:space="preserve">CUST-1222</t>
  </si>
  <si>
    <t xml:space="preserve">ORD-2025-10837</t>
  </si>
  <si>
    <t xml:space="preserve">ORD-2025-10899</t>
  </si>
  <si>
    <t xml:space="preserve">ORD-2025-10904</t>
  </si>
  <si>
    <t xml:space="preserve">CUST-1072</t>
  </si>
  <si>
    <t xml:space="preserve">ORD-2025-10937</t>
  </si>
  <si>
    <t xml:space="preserve">CUST-1077</t>
  </si>
  <si>
    <t xml:space="preserve">ORD-2025-10940</t>
  </si>
  <si>
    <t xml:space="preserve">ORD-2025-10978</t>
  </si>
  <si>
    <t xml:space="preserve">CUST-1220</t>
  </si>
  <si>
    <t xml:space="preserve">ORD-2025-10921</t>
  </si>
  <si>
    <t xml:space="preserve">CUST-1213</t>
  </si>
  <si>
    <t xml:space="preserve">ORD-2025-10962</t>
  </si>
  <si>
    <t xml:space="preserve">CUST-1242</t>
  </si>
  <si>
    <t xml:space="preserve">ORD-2025-10984</t>
  </si>
  <si>
    <t xml:space="preserve">ORD-2025-10898</t>
  </si>
  <si>
    <t xml:space="preserve">CUST-1159</t>
  </si>
  <si>
    <t xml:space="preserve">ORD-2025-10925</t>
  </si>
  <si>
    <t xml:space="preserve">CUST-1018</t>
  </si>
  <si>
    <t xml:space="preserve">ORD-2025-10930</t>
  </si>
  <si>
    <t xml:space="preserve">ORD-2025-10949</t>
  </si>
  <si>
    <t xml:space="preserve">CUST-1206</t>
  </si>
  <si>
    <t xml:space="preserve">ORD-2025-10906</t>
  </si>
  <si>
    <t xml:space="preserve">CUST-1022</t>
  </si>
  <si>
    <t xml:space="preserve">ORD-2025-10970</t>
  </si>
  <si>
    <t xml:space="preserve">ORD-2025-10980</t>
  </si>
  <si>
    <t xml:space="preserve">CUST-1009</t>
  </si>
  <si>
    <t xml:space="preserve">ORD-2025-10884</t>
  </si>
  <si>
    <t xml:space="preserve">ORD-2025-10946</t>
  </si>
  <si>
    <t xml:space="preserve">ORD-2025-10951</t>
  </si>
  <si>
    <t xml:space="preserve">CUST-1030</t>
  </si>
  <si>
    <t xml:space="preserve">ORD-2025-10954</t>
  </si>
  <si>
    <t xml:space="preserve">ORD-2025-10964</t>
  </si>
  <si>
    <t xml:space="preserve">CUST-1269</t>
  </si>
  <si>
    <t xml:space="preserve">ORD-2025-10944</t>
  </si>
  <si>
    <t xml:space="preserve">CUST-1313</t>
  </si>
  <si>
    <t xml:space="preserve">ORD-2025-10893</t>
  </si>
  <si>
    <t xml:space="preserve">ORD-2025-10910</t>
  </si>
  <si>
    <t xml:space="preserve">CUST-1127</t>
  </si>
  <si>
    <t xml:space="preserve">ORD-2025-10915</t>
  </si>
  <si>
    <t xml:space="preserve">ORD-2025-10889</t>
  </si>
  <si>
    <t xml:space="preserve">CUST-1254</t>
  </si>
  <si>
    <t xml:space="preserve">ORD-2025-10900</t>
  </si>
  <si>
    <t xml:space="preserve">ORD-2025-10943</t>
  </si>
  <si>
    <t xml:space="preserve">CUST-1271</t>
  </si>
  <si>
    <t xml:space="preserve">ORD-2025-10977</t>
  </si>
  <si>
    <t xml:space="preserve">CUST-1104</t>
  </si>
  <si>
    <t xml:space="preserve">ORD-2025-10987</t>
  </si>
  <si>
    <t xml:space="preserve">CUST-1137</t>
  </si>
  <si>
    <t xml:space="preserve">ORD-2025-10891</t>
  </si>
  <si>
    <t xml:space="preserve">CUST-1209</t>
  </si>
  <si>
    <t xml:space="preserve">ORD-2025-10917</t>
  </si>
  <si>
    <t xml:space="preserve">CUST-1272</t>
  </si>
  <si>
    <t xml:space="preserve">ORD-2025-10950</t>
  </si>
  <si>
    <t xml:space="preserve">ORD-2025-10955</t>
  </si>
  <si>
    <t xml:space="preserve">ORD-2025-10957</t>
  </si>
  <si>
    <t xml:space="preserve">ORD-2025-10972</t>
  </si>
  <si>
    <t xml:space="preserve">CUST-1202</t>
  </si>
  <si>
    <t xml:space="preserve">ORD-2025-10922</t>
  </si>
  <si>
    <t xml:space="preserve">CUST-1089</t>
  </si>
  <si>
    <t xml:space="preserve">ORD-2025-10974</t>
  </si>
  <si>
    <t xml:space="preserve">CUST-1181</t>
  </si>
  <si>
    <t xml:space="preserve">ORD-2025-10887</t>
  </si>
  <si>
    <t xml:space="preserve">CUST-1178</t>
  </si>
  <si>
    <t xml:space="preserve">ORD-2025-10923</t>
  </si>
  <si>
    <t xml:space="preserve">CUST-1285</t>
  </si>
  <si>
    <t xml:space="preserve">ORD-2025-10932</t>
  </si>
  <si>
    <t xml:space="preserve">CUST-1308</t>
  </si>
  <si>
    <t xml:space="preserve">ORD-2025-10966</t>
  </si>
  <si>
    <t xml:space="preserve">ORD-2025-10983</t>
  </si>
  <si>
    <t xml:space="preserve">CUST-1092</t>
  </si>
  <si>
    <t xml:space="preserve">ORD-2025-10934</t>
  </si>
  <si>
    <t xml:space="preserve">CUST-1044</t>
  </si>
  <si>
    <t xml:space="preserve">ORD-2025-10939</t>
  </si>
  <si>
    <t xml:space="preserve">CUST-1296</t>
  </si>
  <si>
    <t xml:space="preserve">ORD-2025-10888</t>
  </si>
  <si>
    <t xml:space="preserve">CUST-1171</t>
  </si>
  <si>
    <t xml:space="preserve">ORD-2025-10931</t>
  </si>
  <si>
    <t xml:space="preserve">ORD-2025-10947</t>
  </si>
  <si>
    <t xml:space="preserve">ORD-2025-10965</t>
  </si>
  <si>
    <t xml:space="preserve">ORD-2025-10902</t>
  </si>
  <si>
    <t xml:space="preserve">CUST-1266</t>
  </si>
  <si>
    <t xml:space="preserve">ORD-2025-10926</t>
  </si>
  <si>
    <t xml:space="preserve">ORD-2025-10968</t>
  </si>
  <si>
    <t xml:space="preserve">CUST-1297</t>
  </si>
  <si>
    <t xml:space="preserve">ORD-2025-10901</t>
  </si>
  <si>
    <t xml:space="preserve">CUST-1268</t>
  </si>
  <si>
    <t xml:space="preserve">ORD-2025-10895</t>
  </si>
  <si>
    <t xml:space="preserve">CUST-1026</t>
  </si>
  <si>
    <t xml:space="preserve">ORD-2025-10905</t>
  </si>
  <si>
    <t xml:space="preserve">CUST-1205</t>
  </si>
  <si>
    <t xml:space="preserve">ORD-2025-10919</t>
  </si>
  <si>
    <t xml:space="preserve">ORD-2025-10959</t>
  </si>
  <si>
    <t xml:space="preserve">CUST-1252</t>
  </si>
  <si>
    <t xml:space="preserve">ORD-2025-10907</t>
  </si>
  <si>
    <t xml:space="preserve">ORD-2025-10911</t>
  </si>
  <si>
    <t xml:space="preserve">CUST-1070</t>
  </si>
  <si>
    <t xml:space="preserve">ORD-2025-10914</t>
  </si>
  <si>
    <t xml:space="preserve">CUST-1032</t>
  </si>
  <si>
    <t xml:space="preserve">ORD-2025-10942</t>
  </si>
  <si>
    <t xml:space="preserve">CUST-1314</t>
  </si>
  <si>
    <t xml:space="preserve">ORD-2025-10958</t>
  </si>
  <si>
    <t xml:space="preserve">ORD-2025-10963</t>
  </si>
  <si>
    <t xml:space="preserve">ORD-2025-10971</t>
  </si>
  <si>
    <t xml:space="preserve">CUST-1023</t>
  </si>
  <si>
    <t xml:space="preserve">ORD-2025-10973</t>
  </si>
  <si>
    <t xml:space="preserve">ORD-2025-10976</t>
  </si>
  <si>
    <t xml:space="preserve">ORD-2025-10894</t>
  </si>
  <si>
    <t xml:space="preserve">CUST-1301</t>
  </si>
  <si>
    <t xml:space="preserve">ORD-2025-10918</t>
  </si>
  <si>
    <t xml:space="preserve">ORD-2025-10928</t>
  </si>
  <si>
    <t xml:space="preserve">ORD-2025-10960</t>
  </si>
  <si>
    <t xml:space="preserve">CUST-1232</t>
  </si>
  <si>
    <t xml:space="preserve">ORD-2025-10961</t>
  </si>
  <si>
    <t xml:space="preserve">ORD-2025-10886</t>
  </si>
  <si>
    <t xml:space="preserve">ORD-2025-10912</t>
  </si>
  <si>
    <t xml:space="preserve">ORD-2025-10933</t>
  </si>
  <si>
    <t xml:space="preserve">ORD-2025-10948</t>
  </si>
  <si>
    <t xml:space="preserve">ORD-2025-10883</t>
  </si>
  <si>
    <t xml:space="preserve">ORD-2025-10897</t>
  </si>
  <si>
    <t xml:space="preserve">CUST-1021</t>
  </si>
  <si>
    <t xml:space="preserve">ORD-2025-10909</t>
  </si>
  <si>
    <t xml:space="preserve">CUST-1201</t>
  </si>
  <si>
    <t xml:space="preserve">ORD-2025-10916</t>
  </si>
  <si>
    <t xml:space="preserve">ORD-2025-10945</t>
  </si>
  <si>
    <t xml:space="preserve">CUST-1236</t>
  </si>
  <si>
    <t xml:space="preserve">ORD-2025-10953</t>
  </si>
  <si>
    <t xml:space="preserve">ORD-2025-10982</t>
  </si>
  <si>
    <t xml:space="preserve">CUST-1157</t>
  </si>
  <si>
    <t xml:space="preserve">ORD-2025-10890</t>
  </si>
  <si>
    <t xml:space="preserve">CUST-1075</t>
  </si>
  <si>
    <t xml:space="preserve">ORD-2025-10892</t>
  </si>
  <si>
    <t xml:space="preserve">AUTOMATED MONTHLY EXECUTIVE SALES &amp; PROFIT REPORT</t>
  </si>
  <si>
    <t xml:space="preserve">Zero-Touch Reporting: Select Current Month (C4), Prior Month (F4), &amp; Region (I4) — All KPIs, MoM Variances &amp; Charts Update Automatically</t>
  </si>
  <si>
    <t xml:space="preserve">Select Report Month:</t>
  </si>
  <si>
    <t xml:space="preserve">2025-12</t>
  </si>
  <si>
    <t xml:space="preserve">Compare vs. Prior Month:</t>
  </si>
  <si>
    <t xml:space="preserve">2025-11</t>
  </si>
  <si>
    <t xml:space="preserve">Filter Region:</t>
  </si>
  <si>
    <t xml:space="preserve">All</t>
  </si>
  <si>
    <t xml:space="preserve">CURRENT MONTH NET SALES</t>
  </si>
  <si>
    <t xml:space="preserve">PRIOR MONTH NET SALES</t>
  </si>
  <si>
    <t xml:space="preserve">CURRENT MONTH NET PROFIT</t>
  </si>
  <si>
    <t xml:space="preserve">CURRENT PROFIT MARGIN %</t>
  </si>
  <si>
    <t xml:space="preserve">CURRENT MONTH ORDER LINES</t>
  </si>
  <si>
    <t xml:space="preserve">CUMULATIVE YTD SALES</t>
  </si>
  <si>
    <t xml:space="preserve">1. AUTOMATED CATEGORY PERFORMANCE (SELECTED MONTH VS. PRIOR MONTH)</t>
  </si>
  <si>
    <t xml:space="preserve">Curr Lines</t>
  </si>
  <si>
    <t xml:space="preserve">Curr Month Sales</t>
  </si>
  <si>
    <t xml:space="preserve">Prior Month Sales</t>
  </si>
  <si>
    <t xml:space="preserve">MoM Sales %</t>
  </si>
  <si>
    <t xml:space="preserve">Curr Month Profit</t>
  </si>
  <si>
    <t xml:space="preserve">Curr Margin %</t>
  </si>
  <si>
    <t xml:space="preserve">Total Selected Month</t>
  </si>
  <si>
    <t xml:space="preserve">2. AUTOMATED REGIONAL BREAKDOWN (SELECTED MONTH VS. PRIOR MONTH)</t>
  </si>
  <si>
    <t xml:space="preserve">Total All Regions</t>
  </si>
  <si>
    <t xml:space="preserve">3. ROLLING MONTHLY TREND TRACKER (AUTO-POPULATES AS NEW MONTHS ARE PASTED)</t>
  </si>
  <si>
    <t xml:space="preserve">Report Month</t>
  </si>
  <si>
    <t xml:space="preserve">Order Lines</t>
  </si>
  <si>
    <t xml:space="preserve">Net Sales ($)</t>
  </si>
  <si>
    <t xml:space="preserve">Total Cost ($)</t>
  </si>
  <si>
    <t xml:space="preserve">Net Profit ($)</t>
  </si>
  <si>
    <t xml:space="preserve">Profit Margin %</t>
  </si>
  <si>
    <t xml:space="preserve">Batch Status</t>
  </si>
  <si>
    <t xml:space="preserve">2025-10</t>
  </si>
  <si>
    <t xml:space="preserve">2026-01</t>
  </si>
  <si>
    <t xml:space="preserve">2026-02</t>
  </si>
  <si>
    <t xml:space="preserve">2026-03</t>
  </si>
  <si>
    <t xml:space="preserve">Cumulative Total</t>
  </si>
  <si>
    <t xml:space="preserve">RECONCILED</t>
  </si>
  <si>
    <t xml:space="preserve">AUTOMATED PRE-FLIGHT DATA QUALITY &amp; RECONCILIATION CHECK</t>
  </si>
  <si>
    <t xml:space="preserve">Before sending the monthly report to management, verify that all automated checks below show 'PASS'</t>
  </si>
  <si>
    <t xml:space="preserve">Check ID</t>
  </si>
  <si>
    <t xml:space="preserve">Automated Monthly Audit Rule</t>
  </si>
  <si>
    <t xml:space="preserve">Formula Scope</t>
  </si>
  <si>
    <t xml:space="preserve">Issues Found</t>
  </si>
  <si>
    <t xml:space="preserve">Threshold</t>
  </si>
  <si>
    <t xml:space="preserve">Status</t>
  </si>
  <si>
    <t xml:space="preserve">AUD-01</t>
  </si>
  <si>
    <t xml:space="preserve">Incomplete Pasted Rows (Order ID present but Order Date missing)</t>
  </si>
  <si>
    <t xml:space="preserve">1_Paste_Raw_Data!A5:B504</t>
  </si>
  <si>
    <t xml:space="preserve">AUD-02</t>
  </si>
  <si>
    <t xml:space="preserve">Row-Level Business Rule Flags (Negative Qty, Price, Cost, or Invalid Discount)</t>
  </si>
  <si>
    <t xml:space="preserve">1_Paste_Raw_Data!R5:R504</t>
  </si>
  <si>
    <t xml:space="preserve">AUD-03</t>
  </si>
  <si>
    <t xml:space="preserve">Missing Category or Region on Populated Order Lines</t>
  </si>
  <si>
    <t xml:space="preserve">1_Paste_Raw_Data!E5:G504</t>
  </si>
  <si>
    <t xml:space="preserve">AUD-04</t>
  </si>
  <si>
    <t xml:space="preserve">Reconciliation: Raw Input Net Sales vs. Rolling Monthly Tracker Total</t>
  </si>
  <si>
    <t xml:space="preserve">Raw Col O vs. Report C37</t>
  </si>
  <si>
    <t xml:space="preserve">AUD-05</t>
  </si>
  <si>
    <t xml:space="preserve">Reconciliation: Raw Input Net Profit vs. Rolling Monthly Tracker Total</t>
  </si>
  <si>
    <t xml:space="preserve">Raw Col Q vs. Report E37</t>
  </si>
  <si>
    <t xml:space="preserve">AUD-06</t>
  </si>
  <si>
    <t xml:space="preserve">Reconciliation: Selected Month Category Sales vs. Regional Sales</t>
  </si>
  <si>
    <t xml:space="preserve">Report C15 vs. Report C24</t>
  </si>
  <si>
    <t xml:space="preserve">CLIENT AUTOMATION TOOLKIT: POWER QUERY (M), VBA MACRO &amp; OFFICE SCRIPT</t>
  </si>
  <si>
    <t xml:space="preserve">3 Ready-to-Deploy Automation Options for Your Client (Zero-Code Table Paste, Power Query Folder Refresh, or 1-Click VBA / Office Script)</t>
  </si>
  <si>
    <t xml:space="preserve">1. WHICH AUTOMATION METHOD SHOULD YOU DELIVER TO YOUR CLIENT?</t>
  </si>
  <si>
    <t xml:space="preserve">Option 1: Paste &amp; Auto-Formula Engine (Already Active in This File)</t>
  </si>
  <si>
    <t xml:space="preserve">Best when client copies 50–500 rows from an ERP/CSV export each month.</t>
  </si>
  <si>
    <t xml:space="preserve">Client pastes rows into '1_Paste_Raw_Data' (Cols A–L). Columns M–R and '2_Auto_Monthly_Report' update 100% automatically with zero macros.</t>
  </si>
  <si>
    <t xml:space="preserve">Option 2: Power Query Folder Import (Zero-Code 'Refresh All')</t>
  </si>
  <si>
    <t xml:space="preserve">Best when client downloads a new CSV/Excel file every month (e.g., Jan_2026.csv, Feb_2026.csv).</t>
  </si>
  <si>
    <t xml:space="preserve">Put all monthly CSV files in one folder, paste the Power Query M script below into Data -&gt; Get Data -&gt; Blank Query, and click Data -&gt; Refresh All (Ctrl+Alt+F5).</t>
  </si>
  <si>
    <t xml:space="preserve">Option 3: 1-Click VBA Macro or Office Script Button (Optional)</t>
  </si>
  <si>
    <t xml:space="preserve">Best when client wants a single 'Refresh &amp; Export PDF' button on the report sheet.</t>
  </si>
  <si>
    <t xml:space="preserve">Paste the VBA Macro (for Desktop Excel .xlsm) or Office Script (for Excel Web / Power Automate) from the blocks below.</t>
  </si>
  <si>
    <t xml:space="preserve">2. POWER QUERY (M) SCRIPT — AUTO-COMBINE MONTHLY CSV FILES FROM A FOLDER</t>
  </si>
  <si>
    <t xml:space="preserve">let
    // Step 1: Point FolderPath to the client's Monthly Raw Data folder
    FolderPath = "C:\Client_Monthly_Sales\Raw_CSV_Exports\",
    Source = Folder.Files(FolderPath),
    FilterCSVs = Table.SelectRows(Source, each Text.EndsWith(Text.Lower([Extension]), ".csv")),
    ReadFiles = Table.AddColumn(FilterCSVs, "Data", each Csv.Document([Content], [Delimiter=",", Encoding=65001, QuoteStyle=QuoteStyle.None])),
    PromoteHeaders = Table.TransformColumns(ReadFiles, {"Data", each Table.PromoteHeaders(_, [PromoteAllScalars=true])}),
    CombineAllMonths = Table.ExpandTableColumn(PromoteHeaders, "Data", {"Order ID", "Order Date", "Customer ID", "Customer Segment", "Region", "State", "Category", "Product Name", "Quantity", "Unit Price", "Unit Cost", "Discount %"}),
    TypedData = Table.TransformColumnTypes(CombineAllMonths, {{"Order Date", type date}, {"Quantity", Int64.Type}, {"Unit Price", type number}, {"Unit Cost", type number}, {"Discount %", Percentage.Type}}),
    AddReportMonth = Table.AddColumn(TypedData, "Report Month", each Date.ToText([Order Date], "yyyy-MM"), type text),
    AddGrossSales = Table.AddColumn(AddReportMonth, "Gross Sales", each Number.Round([Quantity] * [Unit Price], 2), type number),
    AddNetSales = Table.AddColumn(AddGrossSales, "Net Sales", each Number.Round([Quantity] * [Unit Price] * (1 - [Discount %]), 2), type number),
    AddTotalCost = Table.AddColumn(AddNetSales, "Total Cost", each Number.Round([Quantity] * [Unit Cost], 2), type number),
    AddNetProfit = Table.AddColumn(AddTotalCost, "Net Profit", each [Net Sales] - [Total Cost], type number)
in
    AddNetProfit</t>
  </si>
  <si>
    <t xml:space="preserve">3. OPTIONAL VBA MACRO — 1-CLICK REFRESH, DATA AUDIT &amp; PDF EXPORT</t>
  </si>
  <si>
    <t xml:space="preserve">Sub RefreshMonthlyReportAndExportPDF()
    On Error GoTo ErrHandler
    Application.ScreenUpdating = False
    ' 1. Refresh all Power Query connections &amp; PivotTables in the workbook
    ThisWorkbook.RefreshAll
    Application.CalculateUntilAsyncQueriesDone
    Application.CalculateFull
    ' 2. Check Automated Pre-Flight Data Audit (Sheet: 3_Data_Audit_Check)
    Dim wsAudit As Worksheet, wsReport As Worksheet
    Set wsAudit = ThisWorkbook.Sheets("3_Data_Audit_Check")
    Set wsReport = ThisWorkbook.Sheets("2_Auto_Monthly_Report")
    If Application.WorksheetFunction.Sum(wsAudit.Range("D5:D10")) &gt; 0 Then
        MsgBox "Data Audit Warning: Please check '3_Data_Audit_Check' for incomplete or invalid rows!", vbExclamation, "Monthly Audit Alert"
        wsAudit.Activate
        Exit Sub
    End If
    ' 3. Export Executive Monthly Report to PDF in the same folder
    Dim pdfPath As String, repMonth As String
    repMonth = wsReport.Range("C4").Value
    pdfPath = ThisWorkbook.Path &amp; Application.PathSeparator &amp; "Monthly_Executive_Report_" &amp; repMonth &amp; ".pdf"
    wsReport.ExportAsFixedFormat Type:=xlTypePDF, Filename:=pdfPath, Quality:=xlQualityStandard, OpenAfterPublish:=False
    Application.ScreenUpdating = True
    MsgBox "Monthly Report for " &amp; repMonth &amp; " refreshed and exported to PDF:" &amp; vbCrLf &amp; pdfPath, vbInformation, "Automation Complete"
    Exit Sub
ErrHandler:
    Application.ScreenUpdating = True
    MsgBox "Error during refresh: " &amp; Err.Description, vbCritical
End Sub</t>
  </si>
  <si>
    <t xml:space="preserve">4. OPTIONAL OFFICE SCRIPT (TYPESCRIPT) — FOR EXCEL ON THE WEB &amp; POWER AUTOMATE</t>
  </si>
  <si>
    <t xml:space="preserve">function main(workbook: ExcelScript.Workbook) {
  // 1. Refresh all data connections and recalculate all formulas
  workbook.refreshAllDataConnections();
  workbook.getApplication().calculate(ExcelScript.CalculationType.full);
  // 2. Read audit check total from 3_Data_Audit_Check
  const auditSheet = workbook.getWorksheet("3_Data_Audit_Check");
  const reportSheet = workbook.getWorksheet("2_Auto_Monthly_Report");
  const activeMonth = reportSheet.getRange("C4").getValue() as string;
  const netSales = reportSheet.getRange("A7").getText();
  const netProfit = reportSheet.getRange("E7").getText();
  console.log(`Monthly Report Refreshed for ${activeMonth} | Net Sales: ${netSales} | Net Profit: ${netProfit}`);
}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</si>
</sst>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yyyy\-mm\-dd"/>
    <numFmt numFmtId="166" formatCode="#,##0"/>
    <numFmt numFmtId="167" formatCode="\$#,##0.00"/>
    <numFmt numFmtId="168" formatCode="0.0%"/>
    <numFmt numFmtId="169" formatCode="General"/>
  </numFmts>
  <fonts count="1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FFFFFF"/>
      <name val="Calibri"/>
      <family val="0"/>
      <charset val="1"/>
    </font>
    <font>
      <i val="true"/>
      <sz val="10"/>
      <color rgb="FFE2E8F0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10"/>
      <color rgb="FF0F172A"/>
      <name val="Calibri"/>
      <family val="0"/>
      <charset val="1"/>
    </font>
    <font>
      <b val="true"/>
      <sz val="10"/>
      <color rgb="FF0F172A"/>
      <name val="Calibri"/>
      <family val="0"/>
      <charset val="1"/>
    </font>
    <font>
      <i val="true"/>
      <sz val="9"/>
      <color rgb="FF334155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15"/>
      <color rgb="FF1E293B"/>
      <name val="Calibri"/>
      <family val="0"/>
      <charset val="1"/>
    </font>
    <font>
      <b val="true"/>
      <sz val="11"/>
      <color rgb="FF1E293B"/>
      <name val="Calibri"/>
      <family val="0"/>
      <charset val="1"/>
    </font>
    <font>
      <b val="true"/>
      <sz val="10"/>
      <color rgb="FF1E293B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b val="true"/>
      <sz val="10"/>
      <color rgb="FF0F5132"/>
      <name val="Calibri"/>
      <family val="0"/>
      <charset val="1"/>
    </font>
    <font>
      <sz val="9"/>
      <color rgb="FF0F172A"/>
      <name val="Consolas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1E293B"/>
        <bgColor rgb="FF0F172A"/>
      </patternFill>
    </fill>
    <fill>
      <patternFill patternType="solid">
        <fgColor rgb="FF475569"/>
        <bgColor rgb="FF334155"/>
      </patternFill>
    </fill>
    <fill>
      <patternFill patternType="solid">
        <fgColor rgb="FF0F766E"/>
        <bgColor rgb="FF008080"/>
      </patternFill>
    </fill>
    <fill>
      <patternFill patternType="solid">
        <fgColor rgb="FF1D4ED8"/>
        <bgColor rgb="FF416A9C"/>
      </patternFill>
    </fill>
    <fill>
      <patternFill patternType="solid">
        <fgColor rgb="FFF1F5F9"/>
        <bgColor rgb="FFF9F9F9"/>
      </patternFill>
    </fill>
    <fill>
      <patternFill patternType="solid">
        <fgColor rgb="FFF8FAFC"/>
        <bgColor rgb="FFF9F9F9"/>
      </patternFill>
    </fill>
    <fill>
      <patternFill patternType="solid">
        <fgColor rgb="FFFEF9C3"/>
        <bgColor rgb="FFF9F9F9"/>
      </patternFill>
    </fill>
    <fill>
      <patternFill patternType="solid">
        <fgColor rgb="FFE2E8F0"/>
        <bgColor rgb="FFD1E7DD"/>
      </patternFill>
    </fill>
    <fill>
      <patternFill patternType="solid">
        <fgColor rgb="FFD1E7DD"/>
        <bgColor rgb="FFE2E8F0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 diagonalUp="false" diagonalDown="false">
      <left style="medium">
        <color rgb="FF1E293B"/>
      </left>
      <right style="medium">
        <color rgb="FF1E293B"/>
      </right>
      <top style="medium">
        <color rgb="FF1E293B"/>
      </top>
      <bottom style="medium">
        <color rgb="FF1E293B"/>
      </bottom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medium">
        <color rgb="FF1E293B"/>
      </bottom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double">
        <color rgb="FF1E293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7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7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9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1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9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9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9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3" fillId="9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3" fillId="9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3" fillId="9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9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7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0F766E"/>
        </patternFill>
      </fill>
    </dxf>
    <dxf>
      <fill>
        <patternFill patternType="solid">
          <fgColor rgb="FFF8FAFC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F172A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FF1D4ED8"/>
        </patternFill>
      </fill>
    </dxf>
    <dxf>
      <fill>
        <patternFill patternType="solid">
          <fgColor rgb="FFF1F5F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AABAD7"/>
      <rgbColor rgb="FF878787"/>
      <rgbColor rgb="FF9999FF"/>
      <rgbColor rgb="FFC0504D"/>
      <rgbColor rgb="FFFEF9C3"/>
      <rgbColor rgb="FFF1F5F9"/>
      <rgbColor rgb="FF660066"/>
      <rgbColor rgb="FFFF8080"/>
      <rgbColor rgb="FF1D4ED8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8F0"/>
      <rgbColor rgb="FFD1E7DD"/>
      <rgbColor rgb="FFF9F9F9"/>
      <rgbColor rgb="FFF8FAFC"/>
      <rgbColor rgb="FFFF99CC"/>
      <rgbColor rgb="FFCC99FF"/>
      <rgbColor rgb="FFD9D9D9"/>
      <rgbColor rgb="FF4F81BD"/>
      <rgbColor rgb="FF33CCCC"/>
      <rgbColor rgb="FF99CC00"/>
      <rgbColor rgb="FFFFCC00"/>
      <rgbColor rgb="FFFF9900"/>
      <rgbColor rgb="FFFF6600"/>
      <rgbColor rgb="FF416A9C"/>
      <rgbColor rgb="FF969696"/>
      <rgbColor rgb="FF0F5132"/>
      <rgbColor rgb="FF339966"/>
      <rgbColor rgb="FF0F172A"/>
      <rgbColor rgb="FF475569"/>
      <rgbColor rgb="FF993300"/>
      <rgbColor rgb="FF993366"/>
      <rgbColor rgb="FF334155"/>
      <rgbColor rgb="FF1E29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Category Sales: Current Month vs. Prior Month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2_Auto_Monthly_Report!C11</c:f>
              <c:strCache>
                <c:ptCount val="1"/>
                <c:pt idx="0">
                  <c:v>Curr Month Sales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2_Auto_Monthly_Report!$A$12:$A$14</c:f>
              <c:strCache>
                <c:ptCount val="3"/>
                <c:pt idx="0">
                  <c:v>Technology</c:v>
                </c:pt>
                <c:pt idx="1">
                  <c:v>Furniture</c:v>
                </c:pt>
                <c:pt idx="2">
                  <c:v>Office Supplies</c:v>
                </c:pt>
              </c:strCache>
            </c:strRef>
          </c:cat>
          <c:val>
            <c:numRef>
              <c:f>2_Auto_Monthly_Report!$C$12:$C$14</c:f>
              <c:numCache>
                <c:formatCode>General</c:formatCode>
                <c:ptCount val="3"/>
                <c:pt idx="0">
                  <c:v>68796.9</c:v>
                </c:pt>
                <c:pt idx="1">
                  <c:v>20520.25</c:v>
                </c:pt>
                <c:pt idx="2">
                  <c:v>11357.45</c:v>
                </c:pt>
              </c:numCache>
            </c:numRef>
          </c:val>
        </c:ser>
        <c:ser>
          <c:idx val="1"/>
          <c:order val="1"/>
          <c:tx>
            <c:strRef>
              <c:f>2_Auto_Monthly_Report!D11</c:f>
              <c:strCache>
                <c:ptCount val="1"/>
                <c:pt idx="0">
                  <c:v>Prior Month Sales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2_Auto_Monthly_Report!$A$12:$A$14</c:f>
              <c:strCache>
                <c:ptCount val="3"/>
                <c:pt idx="0">
                  <c:v>Technology</c:v>
                </c:pt>
                <c:pt idx="1">
                  <c:v>Furniture</c:v>
                </c:pt>
                <c:pt idx="2">
                  <c:v>Office Supplies</c:v>
                </c:pt>
              </c:strCache>
            </c:strRef>
          </c:cat>
          <c:val>
            <c:numRef>
              <c:f>2_Auto_Monthly_Report!$D$12:$D$14</c:f>
              <c:numCache>
                <c:formatCode>General</c:formatCode>
                <c:ptCount val="3"/>
                <c:pt idx="0">
                  <c:v>53880.15</c:v>
                </c:pt>
                <c:pt idx="1">
                  <c:v>25413.5</c:v>
                </c:pt>
                <c:pt idx="2">
                  <c:v>8051.25</c:v>
                </c:pt>
              </c:numCache>
            </c:numRef>
          </c:val>
        </c:ser>
        <c:gapWidth val="150"/>
        <c:overlap val="0"/>
        <c:axId val="36641887"/>
        <c:axId val="50562250"/>
      </c:barChart>
      <c:catAx>
        <c:axId val="36641887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Category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0562250"/>
        <c:crosses val="autoZero"/>
        <c:auto val="1"/>
        <c:lblAlgn val="ctr"/>
        <c:lblOffset val="100"/>
        <c:noMultiLvlLbl val="0"/>
      </c:catAx>
      <c:valAx>
        <c:axId val="5056225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Net Sales ($)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6641887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Rolling Monthly Net Sales &amp; Profit Trend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2_Auto_Monthly_Report!C28</c:f>
              <c:strCache>
                <c:ptCount val="1"/>
                <c:pt idx="0">
                  <c:v>Net Sales ($)</c:v>
                </c:pt>
              </c:strCache>
            </c:strRef>
          </c:tx>
          <c:spPr>
            <a:solidFill>
              <a:srgbClr val="416a9c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2_Auto_Monthly_Report!$A$29:$A$34</c:f>
              <c:strCache>
                <c:ptCount val="6"/>
                <c:pt idx="0">
                  <c:v>2025-10</c:v>
                </c:pt>
                <c:pt idx="1">
                  <c:v>2025-11</c:v>
                </c:pt>
                <c:pt idx="2">
                  <c:v>2025-12</c:v>
                </c:pt>
                <c:pt idx="3">
                  <c:v>2026-01</c:v>
                </c:pt>
                <c:pt idx="4">
                  <c:v>2026-02</c:v>
                </c:pt>
                <c:pt idx="5">
                  <c:v>2026-03</c:v>
                </c:pt>
              </c:strCache>
            </c:strRef>
          </c:cat>
          <c:val>
            <c:numRef>
              <c:f>2_Auto_Monthly_Report!$C$29:$C$34</c:f>
              <c:numCache>
                <c:formatCode>General</c:formatCode>
                <c:ptCount val="6"/>
                <c:pt idx="0">
                  <c:v>103614.05</c:v>
                </c:pt>
                <c:pt idx="1">
                  <c:v>87344.9</c:v>
                </c:pt>
                <c:pt idx="2">
                  <c:v>100674.6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1"/>
          <c:tx>
            <c:strRef>
              <c:f>2_Auto_Monthly_Report!D28</c:f>
              <c:strCache>
                <c:ptCount val="1"/>
                <c:pt idx="0">
                  <c:v>Total Cost ($)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2_Auto_Monthly_Report!$A$29:$A$34</c:f>
              <c:strCache>
                <c:ptCount val="6"/>
                <c:pt idx="0">
                  <c:v>2025-10</c:v>
                </c:pt>
                <c:pt idx="1">
                  <c:v>2025-11</c:v>
                </c:pt>
                <c:pt idx="2">
                  <c:v>2025-12</c:v>
                </c:pt>
                <c:pt idx="3">
                  <c:v>2026-01</c:v>
                </c:pt>
                <c:pt idx="4">
                  <c:v>2026-02</c:v>
                </c:pt>
                <c:pt idx="5">
                  <c:v>2026-03</c:v>
                </c:pt>
              </c:strCache>
            </c:strRef>
          </c:cat>
          <c:val>
            <c:numRef>
              <c:f>2_Auto_Monthly_Report!$D$29:$D$34</c:f>
              <c:numCache>
                <c:formatCode>General</c:formatCode>
                <c:ptCount val="6"/>
                <c:pt idx="0">
                  <c:v>74403</c:v>
                </c:pt>
                <c:pt idx="1">
                  <c:v>63269</c:v>
                </c:pt>
                <c:pt idx="2">
                  <c:v>71771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2"/>
          <c:order val="2"/>
          <c:tx>
            <c:strRef>
              <c:f>2_Auto_Monthly_Report!E28</c:f>
              <c:strCache>
                <c:ptCount val="1"/>
                <c:pt idx="0">
                  <c:v>Net Profit ($)</c:v>
                </c:pt>
              </c:strCache>
            </c:strRef>
          </c:tx>
          <c:spPr>
            <a:solidFill>
              <a:srgbClr val="aabad7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2_Auto_Monthly_Report!$A$29:$A$34</c:f>
              <c:strCache>
                <c:ptCount val="6"/>
                <c:pt idx="0">
                  <c:v>2025-10</c:v>
                </c:pt>
                <c:pt idx="1">
                  <c:v>2025-11</c:v>
                </c:pt>
                <c:pt idx="2">
                  <c:v>2025-12</c:v>
                </c:pt>
                <c:pt idx="3">
                  <c:v>2026-01</c:v>
                </c:pt>
                <c:pt idx="4">
                  <c:v>2026-02</c:v>
                </c:pt>
                <c:pt idx="5">
                  <c:v>2026-03</c:v>
                </c:pt>
              </c:strCache>
            </c:strRef>
          </c:cat>
          <c:val>
            <c:numRef>
              <c:f>2_Auto_Monthly_Report!$E$29:$E$34</c:f>
              <c:numCache>
                <c:formatCode>General</c:formatCode>
                <c:ptCount val="6"/>
                <c:pt idx="0">
                  <c:v>29211.05</c:v>
                </c:pt>
                <c:pt idx="1">
                  <c:v>24075.9</c:v>
                </c:pt>
                <c:pt idx="2">
                  <c:v>28903.6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gapWidth val="150"/>
        <c:overlap val="0"/>
        <c:axId val="90046093"/>
        <c:axId val="76738940"/>
      </c:barChart>
      <c:catAx>
        <c:axId val="90046093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Report Month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6738940"/>
        <c:crosses val="autoZero"/>
        <c:auto val="1"/>
        <c:lblAlgn val="ctr"/>
        <c:lblOffset val="100"/>
        <c:noMultiLvlLbl val="0"/>
      </c:catAx>
      <c:valAx>
        <c:axId val="7673894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USD ($)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0046093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9</xdr:row>
      <xdr:rowOff>0</xdr:rowOff>
    </xdr:from>
    <xdr:to>
      <xdr:col>13</xdr:col>
      <xdr:colOff>96840</xdr:colOff>
      <xdr:row>18</xdr:row>
      <xdr:rowOff>196560</xdr:rowOff>
    </xdr:to>
    <xdr:graphicFrame>
      <xdr:nvGraphicFramePr>
        <xdr:cNvPr id="0" name="Chart 1"/>
        <xdr:cNvGraphicFramePr/>
      </xdr:nvGraphicFramePr>
      <xdr:xfrm>
        <a:off x="8387640" y="2219400"/>
        <a:ext cx="5219640" cy="23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24</xdr:row>
      <xdr:rowOff>0</xdr:rowOff>
    </xdr:from>
    <xdr:to>
      <xdr:col>13</xdr:col>
      <xdr:colOff>96840</xdr:colOff>
      <xdr:row>34</xdr:row>
      <xdr:rowOff>6120</xdr:rowOff>
    </xdr:to>
    <xdr:graphicFrame>
      <xdr:nvGraphicFramePr>
        <xdr:cNvPr id="1" name="Chart 2"/>
        <xdr:cNvGraphicFramePr/>
      </xdr:nvGraphicFramePr>
      <xdr:xfrm>
        <a:off x="8387640" y="5810400"/>
        <a:ext cx="5219640" cy="23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bl_RawMonthlyInput" displayName="Tbl_RawMonthlyInput" ref="A4:R504" headerRowCount="1" totalsRowCount="0" totalsRowShown="0">
  <autoFilter ref="A4:R504"/>
  <tableColumns count="18">
    <tableColumn id="1" name="Order ID"/>
    <tableColumn id="2" name="Order Date"/>
    <tableColumn id="3" name="Customer ID"/>
    <tableColumn id="4" name="Customer Segment"/>
    <tableColumn id="5" name="Region"/>
    <tableColumn id="6" name="State"/>
    <tableColumn id="7" name="Category"/>
    <tableColumn id="8" name="Product Name"/>
    <tableColumn id="9" name="Quantity"/>
    <tableColumn id="10" name="Unit Price"/>
    <tableColumn id="11" name="Unit Cost"/>
    <tableColumn id="12" name="Discount %"/>
    <tableColumn id="13" name="[Auto] Report Month"/>
    <tableColumn id="14" name="[Auto] Gross Sales"/>
    <tableColumn id="15" name="[Auto] Net Sales"/>
    <tableColumn id="16" name="[Auto] Total Cost"/>
    <tableColumn id="17" name="[Auto] Net Profit"/>
    <tableColumn id="18" name="[Auto] Row Audit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5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3" min="2" style="0" width="14"/>
    <col collapsed="false" customWidth="true" hidden="false" outlineLevel="0" max="4" min="4" style="0" width="18"/>
    <col collapsed="false" customWidth="true" hidden="false" outlineLevel="0" max="5" min="5" style="0" width="12"/>
    <col collapsed="false" customWidth="true" hidden="false" outlineLevel="0" max="7" min="6" style="0" width="16"/>
    <col collapsed="false" customWidth="true" hidden="false" outlineLevel="0" max="8" min="8" style="0" width="34"/>
    <col collapsed="false" customWidth="true" hidden="false" outlineLevel="0" max="9" min="9" style="0" width="11"/>
    <col collapsed="false" customWidth="true" hidden="false" outlineLevel="0" max="12" min="10" style="0" width="13"/>
    <col collapsed="false" customWidth="true" hidden="false" outlineLevel="0" max="13" min="13" style="0" width="20"/>
    <col collapsed="false" customWidth="true" hidden="false" outlineLevel="0" max="17" min="14" style="0" width="18"/>
    <col collapsed="false" customWidth="true" hidden="false" outlineLevel="0" max="18" min="18" style="0" width="15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customFormat="false" ht="18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4" customFormat="false" ht="24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4" t="s">
        <v>7</v>
      </c>
      <c r="G4" s="4" t="s">
        <v>8</v>
      </c>
      <c r="H4" s="4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6" t="s">
        <v>14</v>
      </c>
      <c r="N4" s="7" t="s">
        <v>15</v>
      </c>
      <c r="O4" s="7" t="s">
        <v>16</v>
      </c>
      <c r="P4" s="7" t="s">
        <v>17</v>
      </c>
      <c r="Q4" s="7" t="s">
        <v>18</v>
      </c>
      <c r="R4" s="6" t="s">
        <v>19</v>
      </c>
    </row>
    <row r="5" customFormat="false" ht="15" hidden="false" customHeight="false" outlineLevel="0" collapsed="false">
      <c r="A5" s="8" t="s">
        <v>20</v>
      </c>
      <c r="B5" s="9" t="n">
        <v>45931</v>
      </c>
      <c r="C5" s="8" t="s">
        <v>21</v>
      </c>
      <c r="D5" s="8" t="s">
        <v>22</v>
      </c>
      <c r="E5" s="8" t="s">
        <v>23</v>
      </c>
      <c r="F5" s="10" t="s">
        <v>24</v>
      </c>
      <c r="G5" s="10" t="s">
        <v>25</v>
      </c>
      <c r="H5" s="10" t="s">
        <v>26</v>
      </c>
      <c r="I5" s="11" t="n">
        <v>5</v>
      </c>
      <c r="J5" s="12" t="n">
        <v>165</v>
      </c>
      <c r="K5" s="12" t="n">
        <v>78</v>
      </c>
      <c r="L5" s="13" t="n">
        <v>0.1</v>
      </c>
      <c r="M5" s="14" t="str">
        <f aca="false">IF(B5="","",YEAR(B5)&amp;"-"&amp;IF(MONTH(B5)&lt;10,"0"&amp;MONTH(B5),MONTH(B5)))</f>
        <v>2025-10</v>
      </c>
      <c r="N5" s="15" t="n">
        <f aca="false">IF(A5="","",ROUND(I5*J5,2))</f>
        <v>825</v>
      </c>
      <c r="O5" s="15" t="n">
        <f aca="false">IF(A5="","",ROUND(I5*J5*(1-L5),2))</f>
        <v>742.5</v>
      </c>
      <c r="P5" s="15" t="n">
        <f aca="false">IF(A5="","",ROUND(I5*K5,2))</f>
        <v>390</v>
      </c>
      <c r="Q5" s="15" t="n">
        <f aca="false">IF(A5="","",O5-P5)</f>
        <v>352.5</v>
      </c>
      <c r="R5" s="14" t="str">
        <f aca="false">IF(A5="","",IF(OR(B5="",I5&lt;=0,J5&lt;=0,K5&lt;=0,L5&lt;0,L5&gt;0.8),"CHECK","OK"))</f>
        <v>OK</v>
      </c>
    </row>
    <row r="6" customFormat="false" ht="15" hidden="false" customHeight="false" outlineLevel="0" collapsed="false">
      <c r="A6" s="16" t="s">
        <v>27</v>
      </c>
      <c r="B6" s="17" t="n">
        <v>45931</v>
      </c>
      <c r="C6" s="16" t="s">
        <v>28</v>
      </c>
      <c r="D6" s="16" t="s">
        <v>29</v>
      </c>
      <c r="E6" s="16" t="s">
        <v>30</v>
      </c>
      <c r="F6" s="18" t="s">
        <v>31</v>
      </c>
      <c r="G6" s="18" t="s">
        <v>25</v>
      </c>
      <c r="H6" s="18" t="s">
        <v>32</v>
      </c>
      <c r="I6" s="19" t="n">
        <v>1</v>
      </c>
      <c r="J6" s="20" t="n">
        <v>389</v>
      </c>
      <c r="K6" s="20" t="n">
        <v>235</v>
      </c>
      <c r="L6" s="21" t="n">
        <v>0.15</v>
      </c>
      <c r="M6" s="14" t="str">
        <f aca="false">IF(B6="","",YEAR(B6)&amp;"-"&amp;IF(MONTH(B6)&lt;10,"0"&amp;MONTH(B6),MONTH(B6)))</f>
        <v>2025-10</v>
      </c>
      <c r="N6" s="15" t="n">
        <f aca="false">IF(A6="","",ROUND(I6*J6,2))</f>
        <v>389</v>
      </c>
      <c r="O6" s="15" t="n">
        <f aca="false">IF(A6="","",ROUND(I6*J6*(1-L6),2))</f>
        <v>330.65</v>
      </c>
      <c r="P6" s="15" t="n">
        <f aca="false">IF(A6="","",ROUND(I6*K6,2))</f>
        <v>235</v>
      </c>
      <c r="Q6" s="15" t="n">
        <f aca="false">IF(A6="","",O6-P6)</f>
        <v>95.65</v>
      </c>
      <c r="R6" s="14" t="str">
        <f aca="false">IF(A6="","",IF(OR(B6="",I6&lt;=0,J6&lt;=0,K6&lt;=0,L6&lt;0,L6&gt;0.8),"CHECK","OK"))</f>
        <v>OK</v>
      </c>
    </row>
    <row r="7" customFormat="false" ht="15" hidden="false" customHeight="false" outlineLevel="0" collapsed="false">
      <c r="A7" s="8" t="s">
        <v>33</v>
      </c>
      <c r="B7" s="9" t="n">
        <v>45931</v>
      </c>
      <c r="C7" s="8" t="s">
        <v>34</v>
      </c>
      <c r="D7" s="8" t="s">
        <v>35</v>
      </c>
      <c r="E7" s="8" t="s">
        <v>36</v>
      </c>
      <c r="F7" s="10" t="s">
        <v>37</v>
      </c>
      <c r="G7" s="10" t="s">
        <v>38</v>
      </c>
      <c r="H7" s="10" t="s">
        <v>39</v>
      </c>
      <c r="I7" s="11" t="n">
        <v>3</v>
      </c>
      <c r="J7" s="12" t="n">
        <v>145</v>
      </c>
      <c r="K7" s="12" t="n">
        <v>88</v>
      </c>
      <c r="L7" s="13" t="n">
        <v>0</v>
      </c>
      <c r="M7" s="14" t="str">
        <f aca="false">IF(B7="","",YEAR(B7)&amp;"-"&amp;IF(MONTH(B7)&lt;10,"0"&amp;MONTH(B7),MONTH(B7)))</f>
        <v>2025-10</v>
      </c>
      <c r="N7" s="15" t="n">
        <f aca="false">IF(A7="","",ROUND(I7*J7,2))</f>
        <v>435</v>
      </c>
      <c r="O7" s="15" t="n">
        <f aca="false">IF(A7="","",ROUND(I7*J7*(1-L7),2))</f>
        <v>435</v>
      </c>
      <c r="P7" s="15" t="n">
        <f aca="false">IF(A7="","",ROUND(I7*K7,2))</f>
        <v>264</v>
      </c>
      <c r="Q7" s="15" t="n">
        <f aca="false">IF(A7="","",O7-P7)</f>
        <v>171</v>
      </c>
      <c r="R7" s="14" t="str">
        <f aca="false">IF(A7="","",IF(OR(B7="",I7&lt;=0,J7&lt;=0,K7&lt;=0,L7&lt;0,L7&gt;0.8),"CHECK","OK"))</f>
        <v>OK</v>
      </c>
    </row>
    <row r="8" customFormat="false" ht="15" hidden="false" customHeight="false" outlineLevel="0" collapsed="false">
      <c r="A8" s="16" t="s">
        <v>40</v>
      </c>
      <c r="B8" s="17" t="n">
        <v>45931</v>
      </c>
      <c r="C8" s="16" t="s">
        <v>41</v>
      </c>
      <c r="D8" s="16" t="s">
        <v>35</v>
      </c>
      <c r="E8" s="16" t="s">
        <v>42</v>
      </c>
      <c r="F8" s="18" t="s">
        <v>43</v>
      </c>
      <c r="G8" s="18" t="s">
        <v>38</v>
      </c>
      <c r="H8" s="18" t="s">
        <v>44</v>
      </c>
      <c r="I8" s="19" t="n">
        <v>4</v>
      </c>
      <c r="J8" s="20" t="n">
        <v>45</v>
      </c>
      <c r="K8" s="20" t="n">
        <v>24</v>
      </c>
      <c r="L8" s="21" t="n">
        <v>0</v>
      </c>
      <c r="M8" s="14" t="str">
        <f aca="false">IF(B8="","",YEAR(B8)&amp;"-"&amp;IF(MONTH(B8)&lt;10,"0"&amp;MONTH(B8),MONTH(B8)))</f>
        <v>2025-10</v>
      </c>
      <c r="N8" s="15" t="n">
        <f aca="false">IF(A8="","",ROUND(I8*J8,2))</f>
        <v>180</v>
      </c>
      <c r="O8" s="15" t="n">
        <f aca="false">IF(A8="","",ROUND(I8*J8*(1-L8),2))</f>
        <v>180</v>
      </c>
      <c r="P8" s="15" t="n">
        <f aca="false">IF(A8="","",ROUND(I8*K8,2))</f>
        <v>96</v>
      </c>
      <c r="Q8" s="15" t="n">
        <f aca="false">IF(A8="","",O8-P8)</f>
        <v>84</v>
      </c>
      <c r="R8" s="14" t="str">
        <f aca="false">IF(A8="","",IF(OR(B8="",I8&lt;=0,J8&lt;=0,K8&lt;=0,L8&lt;0,L8&gt;0.8),"CHECK","OK"))</f>
        <v>OK</v>
      </c>
    </row>
    <row r="9" customFormat="false" ht="15" hidden="false" customHeight="false" outlineLevel="0" collapsed="false">
      <c r="A9" s="8" t="s">
        <v>45</v>
      </c>
      <c r="B9" s="9" t="n">
        <v>45931</v>
      </c>
      <c r="C9" s="8" t="s">
        <v>46</v>
      </c>
      <c r="D9" s="8" t="s">
        <v>29</v>
      </c>
      <c r="E9" s="8" t="s">
        <v>23</v>
      </c>
      <c r="F9" s="10" t="s">
        <v>47</v>
      </c>
      <c r="G9" s="10" t="s">
        <v>48</v>
      </c>
      <c r="H9" s="10" t="s">
        <v>49</v>
      </c>
      <c r="I9" s="11" t="n">
        <v>2</v>
      </c>
      <c r="J9" s="12" t="n">
        <v>75</v>
      </c>
      <c r="K9" s="12" t="n">
        <v>38</v>
      </c>
      <c r="L9" s="13" t="n">
        <v>0</v>
      </c>
      <c r="M9" s="14" t="str">
        <f aca="false">IF(B9="","",YEAR(B9)&amp;"-"&amp;IF(MONTH(B9)&lt;10,"0"&amp;MONTH(B9),MONTH(B9)))</f>
        <v>2025-10</v>
      </c>
      <c r="N9" s="15" t="n">
        <f aca="false">IF(A9="","",ROUND(I9*J9,2))</f>
        <v>150</v>
      </c>
      <c r="O9" s="15" t="n">
        <f aca="false">IF(A9="","",ROUND(I9*J9*(1-L9),2))</f>
        <v>150</v>
      </c>
      <c r="P9" s="15" t="n">
        <f aca="false">IF(A9="","",ROUND(I9*K9,2))</f>
        <v>76</v>
      </c>
      <c r="Q9" s="15" t="n">
        <f aca="false">IF(A9="","",O9-P9)</f>
        <v>74</v>
      </c>
      <c r="R9" s="14" t="str">
        <f aca="false">IF(A9="","",IF(OR(B9="",I9&lt;=0,J9&lt;=0,K9&lt;=0,L9&lt;0,L9&gt;0.8),"CHECK","OK"))</f>
        <v>OK</v>
      </c>
    </row>
    <row r="10" customFormat="false" ht="15" hidden="false" customHeight="false" outlineLevel="0" collapsed="false">
      <c r="A10" s="16" t="s">
        <v>50</v>
      </c>
      <c r="B10" s="17" t="n">
        <v>45932</v>
      </c>
      <c r="C10" s="16" t="s">
        <v>51</v>
      </c>
      <c r="D10" s="16" t="s">
        <v>35</v>
      </c>
      <c r="E10" s="16" t="s">
        <v>42</v>
      </c>
      <c r="F10" s="18" t="s">
        <v>43</v>
      </c>
      <c r="G10" s="18" t="s">
        <v>48</v>
      </c>
      <c r="H10" s="18" t="s">
        <v>52</v>
      </c>
      <c r="I10" s="19" t="n">
        <v>2</v>
      </c>
      <c r="J10" s="20" t="n">
        <v>295</v>
      </c>
      <c r="K10" s="20" t="n">
        <v>235</v>
      </c>
      <c r="L10" s="21" t="n">
        <v>0.1</v>
      </c>
      <c r="M10" s="14" t="str">
        <f aca="false">IF(B10="","",YEAR(B10)&amp;"-"&amp;IF(MONTH(B10)&lt;10,"0"&amp;MONTH(B10),MONTH(B10)))</f>
        <v>2025-10</v>
      </c>
      <c r="N10" s="15" t="n">
        <f aca="false">IF(A10="","",ROUND(I10*J10,2))</f>
        <v>590</v>
      </c>
      <c r="O10" s="15" t="n">
        <f aca="false">IF(A10="","",ROUND(I10*J10*(1-L10),2))</f>
        <v>531</v>
      </c>
      <c r="P10" s="15" t="n">
        <f aca="false">IF(A10="","",ROUND(I10*K10,2))</f>
        <v>470</v>
      </c>
      <c r="Q10" s="15" t="n">
        <f aca="false">IF(A10="","",O10-P10)</f>
        <v>61</v>
      </c>
      <c r="R10" s="14" t="str">
        <f aca="false">IF(A10="","",IF(OR(B10="",I10&lt;=0,J10&lt;=0,K10&lt;=0,L10&lt;0,L10&gt;0.8),"CHECK","OK"))</f>
        <v>OK</v>
      </c>
    </row>
    <row r="11" customFormat="false" ht="15" hidden="false" customHeight="false" outlineLevel="0" collapsed="false">
      <c r="A11" s="8" t="s">
        <v>50</v>
      </c>
      <c r="B11" s="9" t="n">
        <v>45932</v>
      </c>
      <c r="C11" s="8" t="s">
        <v>51</v>
      </c>
      <c r="D11" s="8" t="s">
        <v>35</v>
      </c>
      <c r="E11" s="8" t="s">
        <v>42</v>
      </c>
      <c r="F11" s="10" t="s">
        <v>43</v>
      </c>
      <c r="G11" s="10" t="s">
        <v>38</v>
      </c>
      <c r="H11" s="10" t="s">
        <v>44</v>
      </c>
      <c r="I11" s="11" t="n">
        <v>4</v>
      </c>
      <c r="J11" s="12" t="n">
        <v>45</v>
      </c>
      <c r="K11" s="12" t="n">
        <v>24</v>
      </c>
      <c r="L11" s="13" t="n">
        <v>0</v>
      </c>
      <c r="M11" s="14" t="str">
        <f aca="false">IF(B11="","",YEAR(B11)&amp;"-"&amp;IF(MONTH(B11)&lt;10,"0"&amp;MONTH(B11),MONTH(B11)))</f>
        <v>2025-10</v>
      </c>
      <c r="N11" s="15" t="n">
        <f aca="false">IF(A11="","",ROUND(I11*J11,2))</f>
        <v>180</v>
      </c>
      <c r="O11" s="15" t="n">
        <f aca="false">IF(A11="","",ROUND(I11*J11*(1-L11),2))</f>
        <v>180</v>
      </c>
      <c r="P11" s="15" t="n">
        <f aca="false">IF(A11="","",ROUND(I11*K11,2))</f>
        <v>96</v>
      </c>
      <c r="Q11" s="15" t="n">
        <f aca="false">IF(A11="","",O11-P11)</f>
        <v>84</v>
      </c>
      <c r="R11" s="14" t="str">
        <f aca="false">IF(A11="","",IF(OR(B11="",I11&lt;=0,J11&lt;=0,K11&lt;=0,L11&lt;0,L11&gt;0.8),"CHECK","OK"))</f>
        <v>OK</v>
      </c>
    </row>
    <row r="12" customFormat="false" ht="15" hidden="false" customHeight="false" outlineLevel="0" collapsed="false">
      <c r="A12" s="16" t="s">
        <v>53</v>
      </c>
      <c r="B12" s="17" t="n">
        <v>45933</v>
      </c>
      <c r="C12" s="16" t="s">
        <v>54</v>
      </c>
      <c r="D12" s="16" t="s">
        <v>22</v>
      </c>
      <c r="E12" s="16" t="s">
        <v>30</v>
      </c>
      <c r="F12" s="18" t="s">
        <v>55</v>
      </c>
      <c r="G12" s="18" t="s">
        <v>38</v>
      </c>
      <c r="H12" s="18" t="s">
        <v>56</v>
      </c>
      <c r="I12" s="19" t="n">
        <v>3</v>
      </c>
      <c r="J12" s="20" t="n">
        <v>42</v>
      </c>
      <c r="K12" s="20" t="n">
        <v>21</v>
      </c>
      <c r="L12" s="21" t="n">
        <v>0</v>
      </c>
      <c r="M12" s="14" t="str">
        <f aca="false">IF(B12="","",YEAR(B12)&amp;"-"&amp;IF(MONTH(B12)&lt;10,"0"&amp;MONTH(B12),MONTH(B12)))</f>
        <v>2025-10</v>
      </c>
      <c r="N12" s="15" t="n">
        <f aca="false">IF(A12="","",ROUND(I12*J12,2))</f>
        <v>126</v>
      </c>
      <c r="O12" s="15" t="n">
        <f aca="false">IF(A12="","",ROUND(I12*J12*(1-L12),2))</f>
        <v>126</v>
      </c>
      <c r="P12" s="15" t="n">
        <f aca="false">IF(A12="","",ROUND(I12*K12,2))</f>
        <v>63</v>
      </c>
      <c r="Q12" s="15" t="n">
        <f aca="false">IF(A12="","",O12-P12)</f>
        <v>63</v>
      </c>
      <c r="R12" s="14" t="str">
        <f aca="false">IF(A12="","",IF(OR(B12="",I12&lt;=0,J12&lt;=0,K12&lt;=0,L12&lt;0,L12&gt;0.8),"CHECK","OK"))</f>
        <v>OK</v>
      </c>
    </row>
    <row r="13" customFormat="false" ht="15" hidden="false" customHeight="false" outlineLevel="0" collapsed="false">
      <c r="A13" s="8" t="s">
        <v>53</v>
      </c>
      <c r="B13" s="9" t="n">
        <v>45933</v>
      </c>
      <c r="C13" s="8" t="s">
        <v>54</v>
      </c>
      <c r="D13" s="8" t="s">
        <v>22</v>
      </c>
      <c r="E13" s="8" t="s">
        <v>30</v>
      </c>
      <c r="F13" s="10" t="s">
        <v>55</v>
      </c>
      <c r="G13" s="10" t="s">
        <v>38</v>
      </c>
      <c r="H13" s="10" t="s">
        <v>44</v>
      </c>
      <c r="I13" s="11" t="n">
        <v>2</v>
      </c>
      <c r="J13" s="12" t="n">
        <v>45</v>
      </c>
      <c r="K13" s="12" t="n">
        <v>24</v>
      </c>
      <c r="L13" s="13" t="n">
        <v>0</v>
      </c>
      <c r="M13" s="14" t="str">
        <f aca="false">IF(B13="","",YEAR(B13)&amp;"-"&amp;IF(MONTH(B13)&lt;10,"0"&amp;MONTH(B13),MONTH(B13)))</f>
        <v>2025-10</v>
      </c>
      <c r="N13" s="15" t="n">
        <f aca="false">IF(A13="","",ROUND(I13*J13,2))</f>
        <v>90</v>
      </c>
      <c r="O13" s="15" t="n">
        <f aca="false">IF(A13="","",ROUND(I13*J13*(1-L13),2))</f>
        <v>90</v>
      </c>
      <c r="P13" s="15" t="n">
        <f aca="false">IF(A13="","",ROUND(I13*K13,2))</f>
        <v>48</v>
      </c>
      <c r="Q13" s="15" t="n">
        <f aca="false">IF(A13="","",O13-P13)</f>
        <v>42</v>
      </c>
      <c r="R13" s="14" t="str">
        <f aca="false">IF(A13="","",IF(OR(B13="",I13&lt;=0,J13&lt;=0,K13&lt;=0,L13&lt;0,L13&gt;0.8),"CHECK","OK"))</f>
        <v>OK</v>
      </c>
    </row>
    <row r="14" customFormat="false" ht="15" hidden="false" customHeight="false" outlineLevel="0" collapsed="false">
      <c r="A14" s="16" t="s">
        <v>57</v>
      </c>
      <c r="B14" s="17" t="n">
        <v>45933</v>
      </c>
      <c r="C14" s="16" t="s">
        <v>58</v>
      </c>
      <c r="D14" s="16" t="s">
        <v>35</v>
      </c>
      <c r="E14" s="16" t="s">
        <v>42</v>
      </c>
      <c r="F14" s="18" t="s">
        <v>59</v>
      </c>
      <c r="G14" s="18" t="s">
        <v>38</v>
      </c>
      <c r="H14" s="18" t="s">
        <v>60</v>
      </c>
      <c r="I14" s="19" t="n">
        <v>6</v>
      </c>
      <c r="J14" s="20" t="n">
        <v>195</v>
      </c>
      <c r="K14" s="20" t="n">
        <v>122</v>
      </c>
      <c r="L14" s="21" t="n">
        <v>0</v>
      </c>
      <c r="M14" s="14" t="str">
        <f aca="false">IF(B14="","",YEAR(B14)&amp;"-"&amp;IF(MONTH(B14)&lt;10,"0"&amp;MONTH(B14),MONTH(B14)))</f>
        <v>2025-10</v>
      </c>
      <c r="N14" s="15" t="n">
        <f aca="false">IF(A14="","",ROUND(I14*J14,2))</f>
        <v>1170</v>
      </c>
      <c r="O14" s="15" t="n">
        <f aca="false">IF(A14="","",ROUND(I14*J14*(1-L14),2))</f>
        <v>1170</v>
      </c>
      <c r="P14" s="15" t="n">
        <f aca="false">IF(A14="","",ROUND(I14*K14,2))</f>
        <v>732</v>
      </c>
      <c r="Q14" s="15" t="n">
        <f aca="false">IF(A14="","",O14-P14)</f>
        <v>438</v>
      </c>
      <c r="R14" s="14" t="str">
        <f aca="false">IF(A14="","",IF(OR(B14="",I14&lt;=0,J14&lt;=0,K14&lt;=0,L14&lt;0,L14&gt;0.8),"CHECK","OK"))</f>
        <v>OK</v>
      </c>
    </row>
    <row r="15" customFormat="false" ht="15" hidden="false" customHeight="false" outlineLevel="0" collapsed="false">
      <c r="A15" s="8" t="s">
        <v>57</v>
      </c>
      <c r="B15" s="9" t="n">
        <v>45933</v>
      </c>
      <c r="C15" s="8" t="s">
        <v>58</v>
      </c>
      <c r="D15" s="8" t="s">
        <v>35</v>
      </c>
      <c r="E15" s="8" t="s">
        <v>42</v>
      </c>
      <c r="F15" s="10" t="s">
        <v>59</v>
      </c>
      <c r="G15" s="10" t="s">
        <v>48</v>
      </c>
      <c r="H15" s="10" t="s">
        <v>61</v>
      </c>
      <c r="I15" s="11" t="n">
        <v>7</v>
      </c>
      <c r="J15" s="12" t="n">
        <v>210</v>
      </c>
      <c r="K15" s="12" t="n">
        <v>132</v>
      </c>
      <c r="L15" s="13" t="n">
        <v>0</v>
      </c>
      <c r="M15" s="14" t="str">
        <f aca="false">IF(B15="","",YEAR(B15)&amp;"-"&amp;IF(MONTH(B15)&lt;10,"0"&amp;MONTH(B15),MONTH(B15)))</f>
        <v>2025-10</v>
      </c>
      <c r="N15" s="15" t="n">
        <f aca="false">IF(A15="","",ROUND(I15*J15,2))</f>
        <v>1470</v>
      </c>
      <c r="O15" s="15" t="n">
        <f aca="false">IF(A15="","",ROUND(I15*J15*(1-L15),2))</f>
        <v>1470</v>
      </c>
      <c r="P15" s="15" t="n">
        <f aca="false">IF(A15="","",ROUND(I15*K15,2))</f>
        <v>924</v>
      </c>
      <c r="Q15" s="15" t="n">
        <f aca="false">IF(A15="","",O15-P15)</f>
        <v>546</v>
      </c>
      <c r="R15" s="14" t="str">
        <f aca="false">IF(A15="","",IF(OR(B15="",I15&lt;=0,J15&lt;=0,K15&lt;=0,L15&lt;0,L15&gt;0.8),"CHECK","OK"))</f>
        <v>OK</v>
      </c>
    </row>
    <row r="16" customFormat="false" ht="15" hidden="false" customHeight="false" outlineLevel="0" collapsed="false">
      <c r="A16" s="16" t="s">
        <v>62</v>
      </c>
      <c r="B16" s="17" t="n">
        <v>45933</v>
      </c>
      <c r="C16" s="16" t="s">
        <v>63</v>
      </c>
      <c r="D16" s="16" t="s">
        <v>29</v>
      </c>
      <c r="E16" s="16" t="s">
        <v>36</v>
      </c>
      <c r="F16" s="18" t="s">
        <v>64</v>
      </c>
      <c r="G16" s="18" t="s">
        <v>25</v>
      </c>
      <c r="H16" s="18" t="s">
        <v>65</v>
      </c>
      <c r="I16" s="19" t="n">
        <v>5</v>
      </c>
      <c r="J16" s="20" t="n">
        <v>640</v>
      </c>
      <c r="K16" s="20" t="n">
        <v>460</v>
      </c>
      <c r="L16" s="21" t="n">
        <v>0.15</v>
      </c>
      <c r="M16" s="14" t="str">
        <f aca="false">IF(B16="","",YEAR(B16)&amp;"-"&amp;IF(MONTH(B16)&lt;10,"0"&amp;MONTH(B16),MONTH(B16)))</f>
        <v>2025-10</v>
      </c>
      <c r="N16" s="15" t="n">
        <f aca="false">IF(A16="","",ROUND(I16*J16,2))</f>
        <v>3200</v>
      </c>
      <c r="O16" s="15" t="n">
        <f aca="false">IF(A16="","",ROUND(I16*J16*(1-L16),2))</f>
        <v>2720</v>
      </c>
      <c r="P16" s="15" t="n">
        <f aca="false">IF(A16="","",ROUND(I16*K16,2))</f>
        <v>2300</v>
      </c>
      <c r="Q16" s="15" t="n">
        <f aca="false">IF(A16="","",O16-P16)</f>
        <v>420</v>
      </c>
      <c r="R16" s="14" t="str">
        <f aca="false">IF(A16="","",IF(OR(B16="",I16&lt;=0,J16&lt;=0,K16&lt;=0,L16&lt;0,L16&gt;0.8),"CHECK","OK"))</f>
        <v>OK</v>
      </c>
    </row>
    <row r="17" customFormat="false" ht="15" hidden="false" customHeight="false" outlineLevel="0" collapsed="false">
      <c r="A17" s="8" t="s">
        <v>66</v>
      </c>
      <c r="B17" s="9" t="n">
        <v>45933</v>
      </c>
      <c r="C17" s="8" t="s">
        <v>67</v>
      </c>
      <c r="D17" s="8" t="s">
        <v>35</v>
      </c>
      <c r="E17" s="8" t="s">
        <v>23</v>
      </c>
      <c r="F17" s="10" t="s">
        <v>68</v>
      </c>
      <c r="G17" s="10" t="s">
        <v>48</v>
      </c>
      <c r="H17" s="10" t="s">
        <v>69</v>
      </c>
      <c r="I17" s="11" t="n">
        <v>1</v>
      </c>
      <c r="J17" s="12" t="n">
        <v>920</v>
      </c>
      <c r="K17" s="12" t="n">
        <v>760</v>
      </c>
      <c r="L17" s="13" t="n">
        <v>0.25</v>
      </c>
      <c r="M17" s="14" t="str">
        <f aca="false">IF(B17="","",YEAR(B17)&amp;"-"&amp;IF(MONTH(B17)&lt;10,"0"&amp;MONTH(B17),MONTH(B17)))</f>
        <v>2025-10</v>
      </c>
      <c r="N17" s="15" t="n">
        <f aca="false">IF(A17="","",ROUND(I17*J17,2))</f>
        <v>920</v>
      </c>
      <c r="O17" s="15" t="n">
        <f aca="false">IF(A17="","",ROUND(I17*J17*(1-L17),2))</f>
        <v>690</v>
      </c>
      <c r="P17" s="15" t="n">
        <f aca="false">IF(A17="","",ROUND(I17*K17,2))</f>
        <v>760</v>
      </c>
      <c r="Q17" s="15" t="n">
        <f aca="false">IF(A17="","",O17-P17)</f>
        <v>-70</v>
      </c>
      <c r="R17" s="14" t="str">
        <f aca="false">IF(A17="","",IF(OR(B17="",I17&lt;=0,J17&lt;=0,K17&lt;=0,L17&lt;0,L17&gt;0.8),"CHECK","OK"))</f>
        <v>OK</v>
      </c>
    </row>
    <row r="18" customFormat="false" ht="15" hidden="false" customHeight="false" outlineLevel="0" collapsed="false">
      <c r="A18" s="16" t="s">
        <v>66</v>
      </c>
      <c r="B18" s="17" t="n">
        <v>45933</v>
      </c>
      <c r="C18" s="16" t="s">
        <v>67</v>
      </c>
      <c r="D18" s="16" t="s">
        <v>35</v>
      </c>
      <c r="E18" s="16" t="s">
        <v>23</v>
      </c>
      <c r="F18" s="18" t="s">
        <v>68</v>
      </c>
      <c r="G18" s="18" t="s">
        <v>25</v>
      </c>
      <c r="H18" s="18" t="s">
        <v>70</v>
      </c>
      <c r="I18" s="19" t="n">
        <v>1</v>
      </c>
      <c r="J18" s="20" t="n">
        <v>1250</v>
      </c>
      <c r="K18" s="20" t="n">
        <v>780</v>
      </c>
      <c r="L18" s="21" t="n">
        <v>0.05</v>
      </c>
      <c r="M18" s="14" t="str">
        <f aca="false">IF(B18="","",YEAR(B18)&amp;"-"&amp;IF(MONTH(B18)&lt;10,"0"&amp;MONTH(B18),MONTH(B18)))</f>
        <v>2025-10</v>
      </c>
      <c r="N18" s="15" t="n">
        <f aca="false">IF(A18="","",ROUND(I18*J18,2))</f>
        <v>1250</v>
      </c>
      <c r="O18" s="15" t="n">
        <f aca="false">IF(A18="","",ROUND(I18*J18*(1-L18),2))</f>
        <v>1187.5</v>
      </c>
      <c r="P18" s="15" t="n">
        <f aca="false">IF(A18="","",ROUND(I18*K18,2))</f>
        <v>780</v>
      </c>
      <c r="Q18" s="15" t="n">
        <f aca="false">IF(A18="","",O18-P18)</f>
        <v>407.5</v>
      </c>
      <c r="R18" s="14" t="str">
        <f aca="false">IF(A18="","",IF(OR(B18="",I18&lt;=0,J18&lt;=0,K18&lt;=0,L18&lt;0,L18&gt;0.8),"CHECK","OK"))</f>
        <v>OK</v>
      </c>
    </row>
    <row r="19" customFormat="false" ht="15" hidden="false" customHeight="false" outlineLevel="0" collapsed="false">
      <c r="A19" s="8" t="s">
        <v>71</v>
      </c>
      <c r="B19" s="9" t="n">
        <v>45934</v>
      </c>
      <c r="C19" s="8" t="s">
        <v>72</v>
      </c>
      <c r="D19" s="8" t="s">
        <v>22</v>
      </c>
      <c r="E19" s="8" t="s">
        <v>30</v>
      </c>
      <c r="F19" s="10" t="s">
        <v>55</v>
      </c>
      <c r="G19" s="10" t="s">
        <v>38</v>
      </c>
      <c r="H19" s="10" t="s">
        <v>73</v>
      </c>
      <c r="I19" s="11" t="n">
        <v>1</v>
      </c>
      <c r="J19" s="12" t="n">
        <v>28</v>
      </c>
      <c r="K19" s="12" t="n">
        <v>13</v>
      </c>
      <c r="L19" s="13" t="n">
        <v>0</v>
      </c>
      <c r="M19" s="14" t="str">
        <f aca="false">IF(B19="","",YEAR(B19)&amp;"-"&amp;IF(MONTH(B19)&lt;10,"0"&amp;MONTH(B19),MONTH(B19)))</f>
        <v>2025-10</v>
      </c>
      <c r="N19" s="15" t="n">
        <f aca="false">IF(A19="","",ROUND(I19*J19,2))</f>
        <v>28</v>
      </c>
      <c r="O19" s="15" t="n">
        <f aca="false">IF(A19="","",ROUND(I19*J19*(1-L19),2))</f>
        <v>28</v>
      </c>
      <c r="P19" s="15" t="n">
        <f aca="false">IF(A19="","",ROUND(I19*K19,2))</f>
        <v>13</v>
      </c>
      <c r="Q19" s="15" t="n">
        <f aca="false">IF(A19="","",O19-P19)</f>
        <v>15</v>
      </c>
      <c r="R19" s="14" t="str">
        <f aca="false">IF(A19="","",IF(OR(B19="",I19&lt;=0,J19&lt;=0,K19&lt;=0,L19&lt;0,L19&gt;0.8),"CHECK","OK"))</f>
        <v>OK</v>
      </c>
    </row>
    <row r="20" customFormat="false" ht="15" hidden="false" customHeight="false" outlineLevel="0" collapsed="false">
      <c r="A20" s="16" t="s">
        <v>71</v>
      </c>
      <c r="B20" s="17" t="n">
        <v>45934</v>
      </c>
      <c r="C20" s="16" t="s">
        <v>72</v>
      </c>
      <c r="D20" s="16" t="s">
        <v>22</v>
      </c>
      <c r="E20" s="16" t="s">
        <v>30</v>
      </c>
      <c r="F20" s="18" t="s">
        <v>55</v>
      </c>
      <c r="G20" s="18" t="s">
        <v>25</v>
      </c>
      <c r="H20" s="18" t="s">
        <v>65</v>
      </c>
      <c r="I20" s="19" t="n">
        <v>2</v>
      </c>
      <c r="J20" s="20" t="n">
        <v>640</v>
      </c>
      <c r="K20" s="20" t="n">
        <v>460</v>
      </c>
      <c r="L20" s="21" t="n">
        <v>0</v>
      </c>
      <c r="M20" s="14" t="str">
        <f aca="false">IF(B20="","",YEAR(B20)&amp;"-"&amp;IF(MONTH(B20)&lt;10,"0"&amp;MONTH(B20),MONTH(B20)))</f>
        <v>2025-10</v>
      </c>
      <c r="N20" s="15" t="n">
        <f aca="false">IF(A20="","",ROUND(I20*J20,2))</f>
        <v>1280</v>
      </c>
      <c r="O20" s="15" t="n">
        <f aca="false">IF(A20="","",ROUND(I20*J20*(1-L20),2))</f>
        <v>1280</v>
      </c>
      <c r="P20" s="15" t="n">
        <f aca="false">IF(A20="","",ROUND(I20*K20,2))</f>
        <v>920</v>
      </c>
      <c r="Q20" s="15" t="n">
        <f aca="false">IF(A20="","",O20-P20)</f>
        <v>360</v>
      </c>
      <c r="R20" s="14" t="str">
        <f aca="false">IF(A20="","",IF(OR(B20="",I20&lt;=0,J20&lt;=0,K20&lt;=0,L20&lt;0,L20&gt;0.8),"CHECK","OK"))</f>
        <v>OK</v>
      </c>
    </row>
    <row r="21" customFormat="false" ht="15" hidden="false" customHeight="false" outlineLevel="0" collapsed="false">
      <c r="A21" s="8" t="s">
        <v>74</v>
      </c>
      <c r="B21" s="9" t="n">
        <v>45934</v>
      </c>
      <c r="C21" s="8" t="s">
        <v>75</v>
      </c>
      <c r="D21" s="8" t="s">
        <v>35</v>
      </c>
      <c r="E21" s="8" t="s">
        <v>30</v>
      </c>
      <c r="F21" s="10" t="s">
        <v>76</v>
      </c>
      <c r="G21" s="10" t="s">
        <v>48</v>
      </c>
      <c r="H21" s="10" t="s">
        <v>77</v>
      </c>
      <c r="I21" s="11" t="n">
        <v>8</v>
      </c>
      <c r="J21" s="12" t="n">
        <v>425</v>
      </c>
      <c r="K21" s="12" t="n">
        <v>265</v>
      </c>
      <c r="L21" s="13" t="n">
        <v>0.15</v>
      </c>
      <c r="M21" s="14" t="str">
        <f aca="false">IF(B21="","",YEAR(B21)&amp;"-"&amp;IF(MONTH(B21)&lt;10,"0"&amp;MONTH(B21),MONTH(B21)))</f>
        <v>2025-10</v>
      </c>
      <c r="N21" s="15" t="n">
        <f aca="false">IF(A21="","",ROUND(I21*J21,2))</f>
        <v>3400</v>
      </c>
      <c r="O21" s="15" t="n">
        <f aca="false">IF(A21="","",ROUND(I21*J21*(1-L21),2))</f>
        <v>2890</v>
      </c>
      <c r="P21" s="15" t="n">
        <f aca="false">IF(A21="","",ROUND(I21*K21,2))</f>
        <v>2120</v>
      </c>
      <c r="Q21" s="15" t="n">
        <f aca="false">IF(A21="","",O21-P21)</f>
        <v>770</v>
      </c>
      <c r="R21" s="14" t="str">
        <f aca="false">IF(A21="","",IF(OR(B21="",I21&lt;=0,J21&lt;=0,K21&lt;=0,L21&lt;0,L21&gt;0.8),"CHECK","OK"))</f>
        <v>OK</v>
      </c>
    </row>
    <row r="22" customFormat="false" ht="15" hidden="false" customHeight="false" outlineLevel="0" collapsed="false">
      <c r="A22" s="16" t="s">
        <v>78</v>
      </c>
      <c r="B22" s="17" t="n">
        <v>45934</v>
      </c>
      <c r="C22" s="16" t="s">
        <v>79</v>
      </c>
      <c r="D22" s="16" t="s">
        <v>35</v>
      </c>
      <c r="E22" s="16" t="s">
        <v>30</v>
      </c>
      <c r="F22" s="18" t="s">
        <v>80</v>
      </c>
      <c r="G22" s="18" t="s">
        <v>38</v>
      </c>
      <c r="H22" s="18" t="s">
        <v>81</v>
      </c>
      <c r="I22" s="19" t="n">
        <v>2</v>
      </c>
      <c r="J22" s="20" t="n">
        <v>58</v>
      </c>
      <c r="K22" s="20" t="n">
        <v>31</v>
      </c>
      <c r="L22" s="21" t="n">
        <v>0</v>
      </c>
      <c r="M22" s="14" t="str">
        <f aca="false">IF(B22="","",YEAR(B22)&amp;"-"&amp;IF(MONTH(B22)&lt;10,"0"&amp;MONTH(B22),MONTH(B22)))</f>
        <v>2025-10</v>
      </c>
      <c r="N22" s="15" t="n">
        <f aca="false">IF(A22="","",ROUND(I22*J22,2))</f>
        <v>116</v>
      </c>
      <c r="O22" s="15" t="n">
        <f aca="false">IF(A22="","",ROUND(I22*J22*(1-L22),2))</f>
        <v>116</v>
      </c>
      <c r="P22" s="15" t="n">
        <f aca="false">IF(A22="","",ROUND(I22*K22,2))</f>
        <v>62</v>
      </c>
      <c r="Q22" s="15" t="n">
        <f aca="false">IF(A22="","",O22-P22)</f>
        <v>54</v>
      </c>
      <c r="R22" s="14" t="str">
        <f aca="false">IF(A22="","",IF(OR(B22="",I22&lt;=0,J22&lt;=0,K22&lt;=0,L22&lt;0,L22&gt;0.8),"CHECK","OK"))</f>
        <v>OK</v>
      </c>
    </row>
    <row r="23" customFormat="false" ht="15" hidden="false" customHeight="false" outlineLevel="0" collapsed="false">
      <c r="A23" s="8" t="s">
        <v>78</v>
      </c>
      <c r="B23" s="9" t="n">
        <v>45934</v>
      </c>
      <c r="C23" s="8" t="s">
        <v>79</v>
      </c>
      <c r="D23" s="8" t="s">
        <v>35</v>
      </c>
      <c r="E23" s="8" t="s">
        <v>30</v>
      </c>
      <c r="F23" s="10" t="s">
        <v>80</v>
      </c>
      <c r="G23" s="10" t="s">
        <v>25</v>
      </c>
      <c r="H23" s="10" t="s">
        <v>82</v>
      </c>
      <c r="I23" s="11" t="n">
        <v>5</v>
      </c>
      <c r="J23" s="12" t="n">
        <v>899</v>
      </c>
      <c r="K23" s="12" t="n">
        <v>540</v>
      </c>
      <c r="L23" s="13" t="n">
        <v>0</v>
      </c>
      <c r="M23" s="14" t="str">
        <f aca="false">IF(B23="","",YEAR(B23)&amp;"-"&amp;IF(MONTH(B23)&lt;10,"0"&amp;MONTH(B23),MONTH(B23)))</f>
        <v>2025-10</v>
      </c>
      <c r="N23" s="15" t="n">
        <f aca="false">IF(A23="","",ROUND(I23*J23,2))</f>
        <v>4495</v>
      </c>
      <c r="O23" s="15" t="n">
        <f aca="false">IF(A23="","",ROUND(I23*J23*(1-L23),2))</f>
        <v>4495</v>
      </c>
      <c r="P23" s="15" t="n">
        <f aca="false">IF(A23="","",ROUND(I23*K23,2))</f>
        <v>2700</v>
      </c>
      <c r="Q23" s="15" t="n">
        <f aca="false">IF(A23="","",O23-P23)</f>
        <v>1795</v>
      </c>
      <c r="R23" s="14" t="str">
        <f aca="false">IF(A23="","",IF(OR(B23="",I23&lt;=0,J23&lt;=0,K23&lt;=0,L23&lt;0,L23&gt;0.8),"CHECK","OK"))</f>
        <v>OK</v>
      </c>
    </row>
    <row r="24" customFormat="false" ht="15" hidden="false" customHeight="false" outlineLevel="0" collapsed="false">
      <c r="A24" s="16" t="s">
        <v>83</v>
      </c>
      <c r="B24" s="17" t="n">
        <v>45934</v>
      </c>
      <c r="C24" s="16" t="s">
        <v>84</v>
      </c>
      <c r="D24" s="16" t="s">
        <v>29</v>
      </c>
      <c r="E24" s="16" t="s">
        <v>30</v>
      </c>
      <c r="F24" s="18" t="s">
        <v>85</v>
      </c>
      <c r="G24" s="18" t="s">
        <v>38</v>
      </c>
      <c r="H24" s="18" t="s">
        <v>44</v>
      </c>
      <c r="I24" s="19" t="n">
        <v>7</v>
      </c>
      <c r="J24" s="20" t="n">
        <v>45</v>
      </c>
      <c r="K24" s="20" t="n">
        <v>24</v>
      </c>
      <c r="L24" s="21" t="n">
        <v>0</v>
      </c>
      <c r="M24" s="14" t="str">
        <f aca="false">IF(B24="","",YEAR(B24)&amp;"-"&amp;IF(MONTH(B24)&lt;10,"0"&amp;MONTH(B24),MONTH(B24)))</f>
        <v>2025-10</v>
      </c>
      <c r="N24" s="15" t="n">
        <f aca="false">IF(A24="","",ROUND(I24*J24,2))</f>
        <v>315</v>
      </c>
      <c r="O24" s="15" t="n">
        <f aca="false">IF(A24="","",ROUND(I24*J24*(1-L24),2))</f>
        <v>315</v>
      </c>
      <c r="P24" s="15" t="n">
        <f aca="false">IF(A24="","",ROUND(I24*K24,2))</f>
        <v>168</v>
      </c>
      <c r="Q24" s="15" t="n">
        <f aca="false">IF(A24="","",O24-P24)</f>
        <v>147</v>
      </c>
      <c r="R24" s="14" t="str">
        <f aca="false">IF(A24="","",IF(OR(B24="",I24&lt;=0,J24&lt;=0,K24&lt;=0,L24&lt;0,L24&gt;0.8),"CHECK","OK"))</f>
        <v>OK</v>
      </c>
    </row>
    <row r="25" customFormat="false" ht="15" hidden="false" customHeight="false" outlineLevel="0" collapsed="false">
      <c r="A25" s="8" t="s">
        <v>83</v>
      </c>
      <c r="B25" s="9" t="n">
        <v>45934</v>
      </c>
      <c r="C25" s="8" t="s">
        <v>84</v>
      </c>
      <c r="D25" s="8" t="s">
        <v>29</v>
      </c>
      <c r="E25" s="8" t="s">
        <v>30</v>
      </c>
      <c r="F25" s="10" t="s">
        <v>85</v>
      </c>
      <c r="G25" s="10" t="s">
        <v>25</v>
      </c>
      <c r="H25" s="10" t="s">
        <v>86</v>
      </c>
      <c r="I25" s="11" t="n">
        <v>2</v>
      </c>
      <c r="J25" s="12" t="n">
        <v>115</v>
      </c>
      <c r="K25" s="12" t="n">
        <v>52</v>
      </c>
      <c r="L25" s="13" t="n">
        <v>0</v>
      </c>
      <c r="M25" s="14" t="str">
        <f aca="false">IF(B25="","",YEAR(B25)&amp;"-"&amp;IF(MONTH(B25)&lt;10,"0"&amp;MONTH(B25),MONTH(B25)))</f>
        <v>2025-10</v>
      </c>
      <c r="N25" s="15" t="n">
        <f aca="false">IF(A25="","",ROUND(I25*J25,2))</f>
        <v>230</v>
      </c>
      <c r="O25" s="15" t="n">
        <f aca="false">IF(A25="","",ROUND(I25*J25*(1-L25),2))</f>
        <v>230</v>
      </c>
      <c r="P25" s="15" t="n">
        <f aca="false">IF(A25="","",ROUND(I25*K25,2))</f>
        <v>104</v>
      </c>
      <c r="Q25" s="15" t="n">
        <f aca="false">IF(A25="","",O25-P25)</f>
        <v>126</v>
      </c>
      <c r="R25" s="14" t="str">
        <f aca="false">IF(A25="","",IF(OR(B25="",I25&lt;=0,J25&lt;=0,K25&lt;=0,L25&lt;0,L25&gt;0.8),"CHECK","OK"))</f>
        <v>OK</v>
      </c>
    </row>
    <row r="26" customFormat="false" ht="15" hidden="false" customHeight="false" outlineLevel="0" collapsed="false">
      <c r="A26" s="16" t="s">
        <v>87</v>
      </c>
      <c r="B26" s="17" t="n">
        <v>45934</v>
      </c>
      <c r="C26" s="16" t="s">
        <v>88</v>
      </c>
      <c r="D26" s="16" t="s">
        <v>22</v>
      </c>
      <c r="E26" s="16" t="s">
        <v>23</v>
      </c>
      <c r="F26" s="18" t="s">
        <v>89</v>
      </c>
      <c r="G26" s="18" t="s">
        <v>38</v>
      </c>
      <c r="H26" s="18" t="s">
        <v>73</v>
      </c>
      <c r="I26" s="19" t="n">
        <v>3</v>
      </c>
      <c r="J26" s="20" t="n">
        <v>28</v>
      </c>
      <c r="K26" s="20" t="n">
        <v>13</v>
      </c>
      <c r="L26" s="21" t="n">
        <v>0</v>
      </c>
      <c r="M26" s="14" t="str">
        <f aca="false">IF(B26="","",YEAR(B26)&amp;"-"&amp;IF(MONTH(B26)&lt;10,"0"&amp;MONTH(B26),MONTH(B26)))</f>
        <v>2025-10</v>
      </c>
      <c r="N26" s="15" t="n">
        <f aca="false">IF(A26="","",ROUND(I26*J26,2))</f>
        <v>84</v>
      </c>
      <c r="O26" s="15" t="n">
        <f aca="false">IF(A26="","",ROUND(I26*J26*(1-L26),2))</f>
        <v>84</v>
      </c>
      <c r="P26" s="15" t="n">
        <f aca="false">IF(A26="","",ROUND(I26*K26,2))</f>
        <v>39</v>
      </c>
      <c r="Q26" s="15" t="n">
        <f aca="false">IF(A26="","",O26-P26)</f>
        <v>45</v>
      </c>
      <c r="R26" s="14" t="str">
        <f aca="false">IF(A26="","",IF(OR(B26="",I26&lt;=0,J26&lt;=0,K26&lt;=0,L26&lt;0,L26&gt;0.8),"CHECK","OK"))</f>
        <v>OK</v>
      </c>
    </row>
    <row r="27" customFormat="false" ht="15" hidden="false" customHeight="false" outlineLevel="0" collapsed="false">
      <c r="A27" s="8" t="s">
        <v>90</v>
      </c>
      <c r="B27" s="9" t="n">
        <v>45934</v>
      </c>
      <c r="C27" s="8" t="s">
        <v>91</v>
      </c>
      <c r="D27" s="8" t="s">
        <v>35</v>
      </c>
      <c r="E27" s="8" t="s">
        <v>30</v>
      </c>
      <c r="F27" s="10" t="s">
        <v>80</v>
      </c>
      <c r="G27" s="10" t="s">
        <v>48</v>
      </c>
      <c r="H27" s="10" t="s">
        <v>52</v>
      </c>
      <c r="I27" s="11" t="n">
        <v>4</v>
      </c>
      <c r="J27" s="12" t="n">
        <v>295</v>
      </c>
      <c r="K27" s="12" t="n">
        <v>235</v>
      </c>
      <c r="L27" s="13" t="n">
        <v>0.2</v>
      </c>
      <c r="M27" s="14" t="str">
        <f aca="false">IF(B27="","",YEAR(B27)&amp;"-"&amp;IF(MONTH(B27)&lt;10,"0"&amp;MONTH(B27),MONTH(B27)))</f>
        <v>2025-10</v>
      </c>
      <c r="N27" s="15" t="n">
        <f aca="false">IF(A27="","",ROUND(I27*J27,2))</f>
        <v>1180</v>
      </c>
      <c r="O27" s="15" t="n">
        <f aca="false">IF(A27="","",ROUND(I27*J27*(1-L27),2))</f>
        <v>944</v>
      </c>
      <c r="P27" s="15" t="n">
        <f aca="false">IF(A27="","",ROUND(I27*K27,2))</f>
        <v>940</v>
      </c>
      <c r="Q27" s="15" t="n">
        <f aca="false">IF(A27="","",O27-P27)</f>
        <v>4</v>
      </c>
      <c r="R27" s="14" t="str">
        <f aca="false">IF(A27="","",IF(OR(B27="",I27&lt;=0,J27&lt;=0,K27&lt;=0,L27&lt;0,L27&gt;0.8),"CHECK","OK"))</f>
        <v>OK</v>
      </c>
    </row>
    <row r="28" customFormat="false" ht="15" hidden="false" customHeight="false" outlineLevel="0" collapsed="false">
      <c r="A28" s="16" t="s">
        <v>90</v>
      </c>
      <c r="B28" s="17" t="n">
        <v>45934</v>
      </c>
      <c r="C28" s="16" t="s">
        <v>91</v>
      </c>
      <c r="D28" s="16" t="s">
        <v>35</v>
      </c>
      <c r="E28" s="16" t="s">
        <v>30</v>
      </c>
      <c r="F28" s="18" t="s">
        <v>80</v>
      </c>
      <c r="G28" s="18" t="s">
        <v>25</v>
      </c>
      <c r="H28" s="18" t="s">
        <v>92</v>
      </c>
      <c r="I28" s="19" t="n">
        <v>1</v>
      </c>
      <c r="J28" s="20" t="n">
        <v>320</v>
      </c>
      <c r="K28" s="20" t="n">
        <v>185</v>
      </c>
      <c r="L28" s="21" t="n">
        <v>0</v>
      </c>
      <c r="M28" s="14" t="str">
        <f aca="false">IF(B28="","",YEAR(B28)&amp;"-"&amp;IF(MONTH(B28)&lt;10,"0"&amp;MONTH(B28),MONTH(B28)))</f>
        <v>2025-10</v>
      </c>
      <c r="N28" s="15" t="n">
        <f aca="false">IF(A28="","",ROUND(I28*J28,2))</f>
        <v>320</v>
      </c>
      <c r="O28" s="15" t="n">
        <f aca="false">IF(A28="","",ROUND(I28*J28*(1-L28),2))</f>
        <v>320</v>
      </c>
      <c r="P28" s="15" t="n">
        <f aca="false">IF(A28="","",ROUND(I28*K28,2))</f>
        <v>185</v>
      </c>
      <c r="Q28" s="15" t="n">
        <f aca="false">IF(A28="","",O28-P28)</f>
        <v>135</v>
      </c>
      <c r="R28" s="14" t="str">
        <f aca="false">IF(A28="","",IF(OR(B28="",I28&lt;=0,J28&lt;=0,K28&lt;=0,L28&lt;0,L28&gt;0.8),"CHECK","OK"))</f>
        <v>OK</v>
      </c>
    </row>
    <row r="29" customFormat="false" ht="15" hidden="false" customHeight="false" outlineLevel="0" collapsed="false">
      <c r="A29" s="8" t="s">
        <v>93</v>
      </c>
      <c r="B29" s="9" t="n">
        <v>45935</v>
      </c>
      <c r="C29" s="8" t="s">
        <v>94</v>
      </c>
      <c r="D29" s="8" t="s">
        <v>29</v>
      </c>
      <c r="E29" s="8" t="s">
        <v>23</v>
      </c>
      <c r="F29" s="10" t="s">
        <v>95</v>
      </c>
      <c r="G29" s="10" t="s">
        <v>48</v>
      </c>
      <c r="H29" s="10" t="s">
        <v>52</v>
      </c>
      <c r="I29" s="11" t="n">
        <v>1</v>
      </c>
      <c r="J29" s="12" t="n">
        <v>295</v>
      </c>
      <c r="K29" s="12" t="n">
        <v>235</v>
      </c>
      <c r="L29" s="13" t="n">
        <v>0.2</v>
      </c>
      <c r="M29" s="14" t="str">
        <f aca="false">IF(B29="","",YEAR(B29)&amp;"-"&amp;IF(MONTH(B29)&lt;10,"0"&amp;MONTH(B29),MONTH(B29)))</f>
        <v>2025-10</v>
      </c>
      <c r="N29" s="15" t="n">
        <f aca="false">IF(A29="","",ROUND(I29*J29,2))</f>
        <v>295</v>
      </c>
      <c r="O29" s="15" t="n">
        <f aca="false">IF(A29="","",ROUND(I29*J29*(1-L29),2))</f>
        <v>236</v>
      </c>
      <c r="P29" s="15" t="n">
        <f aca="false">IF(A29="","",ROUND(I29*K29,2))</f>
        <v>235</v>
      </c>
      <c r="Q29" s="15" t="n">
        <f aca="false">IF(A29="","",O29-P29)</f>
        <v>1</v>
      </c>
      <c r="R29" s="14" t="str">
        <f aca="false">IF(A29="","",IF(OR(B29="",I29&lt;=0,J29&lt;=0,K29&lt;=0,L29&lt;0,L29&gt;0.8),"CHECK","OK"))</f>
        <v>OK</v>
      </c>
    </row>
    <row r="30" customFormat="false" ht="15" hidden="false" customHeight="false" outlineLevel="0" collapsed="false">
      <c r="A30" s="16" t="s">
        <v>93</v>
      </c>
      <c r="B30" s="17" t="n">
        <v>45935</v>
      </c>
      <c r="C30" s="16" t="s">
        <v>94</v>
      </c>
      <c r="D30" s="16" t="s">
        <v>29</v>
      </c>
      <c r="E30" s="16" t="s">
        <v>23</v>
      </c>
      <c r="F30" s="18" t="s">
        <v>95</v>
      </c>
      <c r="G30" s="18" t="s">
        <v>38</v>
      </c>
      <c r="H30" s="18" t="s">
        <v>60</v>
      </c>
      <c r="I30" s="19" t="n">
        <v>2</v>
      </c>
      <c r="J30" s="20" t="n">
        <v>195</v>
      </c>
      <c r="K30" s="20" t="n">
        <v>122</v>
      </c>
      <c r="L30" s="21" t="n">
        <v>0</v>
      </c>
      <c r="M30" s="14" t="str">
        <f aca="false">IF(B30="","",YEAR(B30)&amp;"-"&amp;IF(MONTH(B30)&lt;10,"0"&amp;MONTH(B30),MONTH(B30)))</f>
        <v>2025-10</v>
      </c>
      <c r="N30" s="15" t="n">
        <f aca="false">IF(A30="","",ROUND(I30*J30,2))</f>
        <v>390</v>
      </c>
      <c r="O30" s="15" t="n">
        <f aca="false">IF(A30="","",ROUND(I30*J30*(1-L30),2))</f>
        <v>390</v>
      </c>
      <c r="P30" s="15" t="n">
        <f aca="false">IF(A30="","",ROUND(I30*K30,2))</f>
        <v>244</v>
      </c>
      <c r="Q30" s="15" t="n">
        <f aca="false">IF(A30="","",O30-P30)</f>
        <v>146</v>
      </c>
      <c r="R30" s="14" t="str">
        <f aca="false">IF(A30="","",IF(OR(B30="",I30&lt;=0,J30&lt;=0,K30&lt;=0,L30&lt;0,L30&gt;0.8),"CHECK","OK"))</f>
        <v>OK</v>
      </c>
    </row>
    <row r="31" customFormat="false" ht="15" hidden="false" customHeight="false" outlineLevel="0" collapsed="false">
      <c r="A31" s="8" t="s">
        <v>96</v>
      </c>
      <c r="B31" s="9" t="n">
        <v>45936</v>
      </c>
      <c r="C31" s="8" t="s">
        <v>97</v>
      </c>
      <c r="D31" s="8" t="s">
        <v>35</v>
      </c>
      <c r="E31" s="8" t="s">
        <v>23</v>
      </c>
      <c r="F31" s="10" t="s">
        <v>89</v>
      </c>
      <c r="G31" s="10" t="s">
        <v>48</v>
      </c>
      <c r="H31" s="10" t="s">
        <v>61</v>
      </c>
      <c r="I31" s="11" t="n">
        <v>1</v>
      </c>
      <c r="J31" s="12" t="n">
        <v>210</v>
      </c>
      <c r="K31" s="12" t="n">
        <v>132</v>
      </c>
      <c r="L31" s="13" t="n">
        <v>0</v>
      </c>
      <c r="M31" s="14" t="str">
        <f aca="false">IF(B31="","",YEAR(B31)&amp;"-"&amp;IF(MONTH(B31)&lt;10,"0"&amp;MONTH(B31),MONTH(B31)))</f>
        <v>2025-10</v>
      </c>
      <c r="N31" s="15" t="n">
        <f aca="false">IF(A31="","",ROUND(I31*J31,2))</f>
        <v>210</v>
      </c>
      <c r="O31" s="15" t="n">
        <f aca="false">IF(A31="","",ROUND(I31*J31*(1-L31),2))</f>
        <v>210</v>
      </c>
      <c r="P31" s="15" t="n">
        <f aca="false">IF(A31="","",ROUND(I31*K31,2))</f>
        <v>132</v>
      </c>
      <c r="Q31" s="15" t="n">
        <f aca="false">IF(A31="","",O31-P31)</f>
        <v>78</v>
      </c>
      <c r="R31" s="14" t="str">
        <f aca="false">IF(A31="","",IF(OR(B31="",I31&lt;=0,J31&lt;=0,K31&lt;=0,L31&lt;0,L31&gt;0.8),"CHECK","OK"))</f>
        <v>OK</v>
      </c>
    </row>
    <row r="32" customFormat="false" ht="15" hidden="false" customHeight="false" outlineLevel="0" collapsed="false">
      <c r="A32" s="16" t="s">
        <v>98</v>
      </c>
      <c r="B32" s="17" t="n">
        <v>45936</v>
      </c>
      <c r="C32" s="16" t="s">
        <v>99</v>
      </c>
      <c r="D32" s="16" t="s">
        <v>29</v>
      </c>
      <c r="E32" s="16" t="s">
        <v>30</v>
      </c>
      <c r="F32" s="18" t="s">
        <v>80</v>
      </c>
      <c r="G32" s="18" t="s">
        <v>48</v>
      </c>
      <c r="H32" s="18" t="s">
        <v>69</v>
      </c>
      <c r="I32" s="19" t="n">
        <v>2</v>
      </c>
      <c r="J32" s="20" t="n">
        <v>920</v>
      </c>
      <c r="K32" s="20" t="n">
        <v>760</v>
      </c>
      <c r="L32" s="21" t="n">
        <v>0.3</v>
      </c>
      <c r="M32" s="14" t="str">
        <f aca="false">IF(B32="","",YEAR(B32)&amp;"-"&amp;IF(MONTH(B32)&lt;10,"0"&amp;MONTH(B32),MONTH(B32)))</f>
        <v>2025-10</v>
      </c>
      <c r="N32" s="15" t="n">
        <f aca="false">IF(A32="","",ROUND(I32*J32,2))</f>
        <v>1840</v>
      </c>
      <c r="O32" s="15" t="n">
        <f aca="false">IF(A32="","",ROUND(I32*J32*(1-L32),2))</f>
        <v>1288</v>
      </c>
      <c r="P32" s="15" t="n">
        <f aca="false">IF(A32="","",ROUND(I32*K32,2))</f>
        <v>1520</v>
      </c>
      <c r="Q32" s="15" t="n">
        <f aca="false">IF(A32="","",O32-P32)</f>
        <v>-232</v>
      </c>
      <c r="R32" s="14" t="str">
        <f aca="false">IF(A32="","",IF(OR(B32="",I32&lt;=0,J32&lt;=0,K32&lt;=0,L32&lt;0,L32&gt;0.8),"CHECK","OK"))</f>
        <v>OK</v>
      </c>
    </row>
    <row r="33" customFormat="false" ht="15" hidden="false" customHeight="false" outlineLevel="0" collapsed="false">
      <c r="A33" s="8" t="s">
        <v>98</v>
      </c>
      <c r="B33" s="9" t="n">
        <v>45936</v>
      </c>
      <c r="C33" s="8" t="s">
        <v>99</v>
      </c>
      <c r="D33" s="8" t="s">
        <v>29</v>
      </c>
      <c r="E33" s="8" t="s">
        <v>30</v>
      </c>
      <c r="F33" s="10" t="s">
        <v>80</v>
      </c>
      <c r="G33" s="10" t="s">
        <v>25</v>
      </c>
      <c r="H33" s="10" t="s">
        <v>82</v>
      </c>
      <c r="I33" s="11" t="n">
        <v>3</v>
      </c>
      <c r="J33" s="12" t="n">
        <v>899</v>
      </c>
      <c r="K33" s="12" t="n">
        <v>540</v>
      </c>
      <c r="L33" s="13" t="n">
        <v>0</v>
      </c>
      <c r="M33" s="14" t="str">
        <f aca="false">IF(B33="","",YEAR(B33)&amp;"-"&amp;IF(MONTH(B33)&lt;10,"0"&amp;MONTH(B33),MONTH(B33)))</f>
        <v>2025-10</v>
      </c>
      <c r="N33" s="15" t="n">
        <f aca="false">IF(A33="","",ROUND(I33*J33,2))</f>
        <v>2697</v>
      </c>
      <c r="O33" s="15" t="n">
        <f aca="false">IF(A33="","",ROUND(I33*J33*(1-L33),2))</f>
        <v>2697</v>
      </c>
      <c r="P33" s="15" t="n">
        <f aca="false">IF(A33="","",ROUND(I33*K33,2))</f>
        <v>1620</v>
      </c>
      <c r="Q33" s="15" t="n">
        <f aca="false">IF(A33="","",O33-P33)</f>
        <v>1077</v>
      </c>
      <c r="R33" s="14" t="str">
        <f aca="false">IF(A33="","",IF(OR(B33="",I33&lt;=0,J33&lt;=0,K33&lt;=0,L33&lt;0,L33&gt;0.8),"CHECK","OK"))</f>
        <v>OK</v>
      </c>
    </row>
    <row r="34" customFormat="false" ht="15" hidden="false" customHeight="false" outlineLevel="0" collapsed="false">
      <c r="A34" s="16" t="s">
        <v>100</v>
      </c>
      <c r="B34" s="17" t="n">
        <v>45936</v>
      </c>
      <c r="C34" s="16" t="s">
        <v>101</v>
      </c>
      <c r="D34" s="16" t="s">
        <v>35</v>
      </c>
      <c r="E34" s="16" t="s">
        <v>30</v>
      </c>
      <c r="F34" s="18" t="s">
        <v>85</v>
      </c>
      <c r="G34" s="18" t="s">
        <v>25</v>
      </c>
      <c r="H34" s="18" t="s">
        <v>32</v>
      </c>
      <c r="I34" s="19" t="n">
        <v>3</v>
      </c>
      <c r="J34" s="20" t="n">
        <v>389</v>
      </c>
      <c r="K34" s="20" t="n">
        <v>235</v>
      </c>
      <c r="L34" s="21" t="n">
        <v>0.1</v>
      </c>
      <c r="M34" s="14" t="str">
        <f aca="false">IF(B34="","",YEAR(B34)&amp;"-"&amp;IF(MONTH(B34)&lt;10,"0"&amp;MONTH(B34),MONTH(B34)))</f>
        <v>2025-10</v>
      </c>
      <c r="N34" s="15" t="n">
        <f aca="false">IF(A34="","",ROUND(I34*J34,2))</f>
        <v>1167</v>
      </c>
      <c r="O34" s="15" t="n">
        <f aca="false">IF(A34="","",ROUND(I34*J34*(1-L34),2))</f>
        <v>1050.3</v>
      </c>
      <c r="P34" s="15" t="n">
        <f aca="false">IF(A34="","",ROUND(I34*K34,2))</f>
        <v>705</v>
      </c>
      <c r="Q34" s="15" t="n">
        <f aca="false">IF(A34="","",O34-P34)</f>
        <v>345.3</v>
      </c>
      <c r="R34" s="14" t="str">
        <f aca="false">IF(A34="","",IF(OR(B34="",I34&lt;=0,J34&lt;=0,K34&lt;=0,L34&lt;0,L34&gt;0.8),"CHECK","OK"))</f>
        <v>OK</v>
      </c>
    </row>
    <row r="35" customFormat="false" ht="15" hidden="false" customHeight="false" outlineLevel="0" collapsed="false">
      <c r="A35" s="8" t="s">
        <v>102</v>
      </c>
      <c r="B35" s="9" t="n">
        <v>45937</v>
      </c>
      <c r="C35" s="8" t="s">
        <v>103</v>
      </c>
      <c r="D35" s="8" t="s">
        <v>35</v>
      </c>
      <c r="E35" s="8" t="s">
        <v>30</v>
      </c>
      <c r="F35" s="10" t="s">
        <v>80</v>
      </c>
      <c r="G35" s="10" t="s">
        <v>38</v>
      </c>
      <c r="H35" s="10" t="s">
        <v>56</v>
      </c>
      <c r="I35" s="11" t="n">
        <v>1</v>
      </c>
      <c r="J35" s="12" t="n">
        <v>42</v>
      </c>
      <c r="K35" s="12" t="n">
        <v>21</v>
      </c>
      <c r="L35" s="13" t="n">
        <v>0.05</v>
      </c>
      <c r="M35" s="14" t="str">
        <f aca="false">IF(B35="","",YEAR(B35)&amp;"-"&amp;IF(MONTH(B35)&lt;10,"0"&amp;MONTH(B35),MONTH(B35)))</f>
        <v>2025-10</v>
      </c>
      <c r="N35" s="15" t="n">
        <f aca="false">IF(A35="","",ROUND(I35*J35,2))</f>
        <v>42</v>
      </c>
      <c r="O35" s="15" t="n">
        <f aca="false">IF(A35="","",ROUND(I35*J35*(1-L35),2))</f>
        <v>39.9</v>
      </c>
      <c r="P35" s="15" t="n">
        <f aca="false">IF(A35="","",ROUND(I35*K35,2))</f>
        <v>21</v>
      </c>
      <c r="Q35" s="15" t="n">
        <f aca="false">IF(A35="","",O35-P35)</f>
        <v>18.9</v>
      </c>
      <c r="R35" s="14" t="str">
        <f aca="false">IF(A35="","",IF(OR(B35="",I35&lt;=0,J35&lt;=0,K35&lt;=0,L35&lt;0,L35&gt;0.8),"CHECK","OK"))</f>
        <v>OK</v>
      </c>
    </row>
    <row r="36" customFormat="false" ht="15" hidden="false" customHeight="false" outlineLevel="0" collapsed="false">
      <c r="A36" s="16" t="s">
        <v>104</v>
      </c>
      <c r="B36" s="17" t="n">
        <v>45937</v>
      </c>
      <c r="C36" s="16" t="s">
        <v>105</v>
      </c>
      <c r="D36" s="16" t="s">
        <v>22</v>
      </c>
      <c r="E36" s="16" t="s">
        <v>36</v>
      </c>
      <c r="F36" s="18" t="s">
        <v>106</v>
      </c>
      <c r="G36" s="18" t="s">
        <v>25</v>
      </c>
      <c r="H36" s="18" t="s">
        <v>82</v>
      </c>
      <c r="I36" s="19" t="n">
        <v>1</v>
      </c>
      <c r="J36" s="20" t="n">
        <v>899</v>
      </c>
      <c r="K36" s="20" t="n">
        <v>540</v>
      </c>
      <c r="L36" s="21" t="n">
        <v>0.05</v>
      </c>
      <c r="M36" s="14" t="str">
        <f aca="false">IF(B36="","",YEAR(B36)&amp;"-"&amp;IF(MONTH(B36)&lt;10,"0"&amp;MONTH(B36),MONTH(B36)))</f>
        <v>2025-10</v>
      </c>
      <c r="N36" s="15" t="n">
        <f aca="false">IF(A36="","",ROUND(I36*J36,2))</f>
        <v>899</v>
      </c>
      <c r="O36" s="15" t="n">
        <f aca="false">IF(A36="","",ROUND(I36*J36*(1-L36),2))</f>
        <v>854.05</v>
      </c>
      <c r="P36" s="15" t="n">
        <f aca="false">IF(A36="","",ROUND(I36*K36,2))</f>
        <v>540</v>
      </c>
      <c r="Q36" s="15" t="n">
        <f aca="false">IF(A36="","",O36-P36)</f>
        <v>314.05</v>
      </c>
      <c r="R36" s="14" t="str">
        <f aca="false">IF(A36="","",IF(OR(B36="",I36&lt;=0,J36&lt;=0,K36&lt;=0,L36&lt;0,L36&gt;0.8),"CHECK","OK"))</f>
        <v>OK</v>
      </c>
    </row>
    <row r="37" customFormat="false" ht="15" hidden="false" customHeight="false" outlineLevel="0" collapsed="false">
      <c r="A37" s="8" t="s">
        <v>107</v>
      </c>
      <c r="B37" s="9" t="n">
        <v>45937</v>
      </c>
      <c r="C37" s="8" t="s">
        <v>108</v>
      </c>
      <c r="D37" s="8" t="s">
        <v>35</v>
      </c>
      <c r="E37" s="8" t="s">
        <v>30</v>
      </c>
      <c r="F37" s="10" t="s">
        <v>31</v>
      </c>
      <c r="G37" s="10" t="s">
        <v>48</v>
      </c>
      <c r="H37" s="10" t="s">
        <v>52</v>
      </c>
      <c r="I37" s="11" t="n">
        <v>1</v>
      </c>
      <c r="J37" s="12" t="n">
        <v>295</v>
      </c>
      <c r="K37" s="12" t="n">
        <v>235</v>
      </c>
      <c r="L37" s="13" t="n">
        <v>0.2</v>
      </c>
      <c r="M37" s="14" t="str">
        <f aca="false">IF(B37="","",YEAR(B37)&amp;"-"&amp;IF(MONTH(B37)&lt;10,"0"&amp;MONTH(B37),MONTH(B37)))</f>
        <v>2025-10</v>
      </c>
      <c r="N37" s="15" t="n">
        <f aca="false">IF(A37="","",ROUND(I37*J37,2))</f>
        <v>295</v>
      </c>
      <c r="O37" s="15" t="n">
        <f aca="false">IF(A37="","",ROUND(I37*J37*(1-L37),2))</f>
        <v>236</v>
      </c>
      <c r="P37" s="15" t="n">
        <f aca="false">IF(A37="","",ROUND(I37*K37,2))</f>
        <v>235</v>
      </c>
      <c r="Q37" s="15" t="n">
        <f aca="false">IF(A37="","",O37-P37)</f>
        <v>1</v>
      </c>
      <c r="R37" s="14" t="str">
        <f aca="false">IF(A37="","",IF(OR(B37="",I37&lt;=0,J37&lt;=0,K37&lt;=0,L37&lt;0,L37&gt;0.8),"CHECK","OK"))</f>
        <v>OK</v>
      </c>
    </row>
    <row r="38" customFormat="false" ht="15" hidden="false" customHeight="false" outlineLevel="0" collapsed="false">
      <c r="A38" s="16" t="s">
        <v>109</v>
      </c>
      <c r="B38" s="17" t="n">
        <v>45938</v>
      </c>
      <c r="C38" s="16" t="s">
        <v>110</v>
      </c>
      <c r="D38" s="16" t="s">
        <v>35</v>
      </c>
      <c r="E38" s="16" t="s">
        <v>23</v>
      </c>
      <c r="F38" s="18" t="s">
        <v>89</v>
      </c>
      <c r="G38" s="18" t="s">
        <v>48</v>
      </c>
      <c r="H38" s="18" t="s">
        <v>61</v>
      </c>
      <c r="I38" s="19" t="n">
        <v>2</v>
      </c>
      <c r="J38" s="20" t="n">
        <v>210</v>
      </c>
      <c r="K38" s="20" t="n">
        <v>132</v>
      </c>
      <c r="L38" s="21" t="n">
        <v>0.05</v>
      </c>
      <c r="M38" s="14" t="str">
        <f aca="false">IF(B38="","",YEAR(B38)&amp;"-"&amp;IF(MONTH(B38)&lt;10,"0"&amp;MONTH(B38),MONTH(B38)))</f>
        <v>2025-10</v>
      </c>
      <c r="N38" s="15" t="n">
        <f aca="false">IF(A38="","",ROUND(I38*J38,2))</f>
        <v>420</v>
      </c>
      <c r="O38" s="15" t="n">
        <f aca="false">IF(A38="","",ROUND(I38*J38*(1-L38),2))</f>
        <v>399</v>
      </c>
      <c r="P38" s="15" t="n">
        <f aca="false">IF(A38="","",ROUND(I38*K38,2))</f>
        <v>264</v>
      </c>
      <c r="Q38" s="15" t="n">
        <f aca="false">IF(A38="","",O38-P38)</f>
        <v>135</v>
      </c>
      <c r="R38" s="14" t="str">
        <f aca="false">IF(A38="","",IF(OR(B38="",I38&lt;=0,J38&lt;=0,K38&lt;=0,L38&lt;0,L38&gt;0.8),"CHECK","OK"))</f>
        <v>OK</v>
      </c>
    </row>
    <row r="39" customFormat="false" ht="15" hidden="false" customHeight="false" outlineLevel="0" collapsed="false">
      <c r="A39" s="8" t="s">
        <v>111</v>
      </c>
      <c r="B39" s="9" t="n">
        <v>45938</v>
      </c>
      <c r="C39" s="8" t="s">
        <v>112</v>
      </c>
      <c r="D39" s="8" t="s">
        <v>29</v>
      </c>
      <c r="E39" s="8" t="s">
        <v>42</v>
      </c>
      <c r="F39" s="10" t="s">
        <v>59</v>
      </c>
      <c r="G39" s="10" t="s">
        <v>38</v>
      </c>
      <c r="H39" s="10" t="s">
        <v>44</v>
      </c>
      <c r="I39" s="11" t="n">
        <v>2</v>
      </c>
      <c r="J39" s="12" t="n">
        <v>45</v>
      </c>
      <c r="K39" s="12" t="n">
        <v>24</v>
      </c>
      <c r="L39" s="13" t="n">
        <v>0.05</v>
      </c>
      <c r="M39" s="14" t="str">
        <f aca="false">IF(B39="","",YEAR(B39)&amp;"-"&amp;IF(MONTH(B39)&lt;10,"0"&amp;MONTH(B39),MONTH(B39)))</f>
        <v>2025-10</v>
      </c>
      <c r="N39" s="15" t="n">
        <f aca="false">IF(A39="","",ROUND(I39*J39,2))</f>
        <v>90</v>
      </c>
      <c r="O39" s="15" t="n">
        <f aca="false">IF(A39="","",ROUND(I39*J39*(1-L39),2))</f>
        <v>85.5</v>
      </c>
      <c r="P39" s="15" t="n">
        <f aca="false">IF(A39="","",ROUND(I39*K39,2))</f>
        <v>48</v>
      </c>
      <c r="Q39" s="15" t="n">
        <f aca="false">IF(A39="","",O39-P39)</f>
        <v>37.5</v>
      </c>
      <c r="R39" s="14" t="str">
        <f aca="false">IF(A39="","",IF(OR(B39="",I39&lt;=0,J39&lt;=0,K39&lt;=0,L39&lt;0,L39&gt;0.8),"CHECK","OK"))</f>
        <v>OK</v>
      </c>
    </row>
    <row r="40" customFormat="false" ht="15" hidden="false" customHeight="false" outlineLevel="0" collapsed="false">
      <c r="A40" s="16" t="s">
        <v>113</v>
      </c>
      <c r="B40" s="17" t="n">
        <v>45939</v>
      </c>
      <c r="C40" s="16" t="s">
        <v>114</v>
      </c>
      <c r="D40" s="16" t="s">
        <v>29</v>
      </c>
      <c r="E40" s="16" t="s">
        <v>42</v>
      </c>
      <c r="F40" s="18" t="s">
        <v>115</v>
      </c>
      <c r="G40" s="18" t="s">
        <v>25</v>
      </c>
      <c r="H40" s="18" t="s">
        <v>86</v>
      </c>
      <c r="I40" s="19" t="n">
        <v>3</v>
      </c>
      <c r="J40" s="20" t="n">
        <v>115</v>
      </c>
      <c r="K40" s="20" t="n">
        <v>52</v>
      </c>
      <c r="L40" s="21" t="n">
        <v>0</v>
      </c>
      <c r="M40" s="14" t="str">
        <f aca="false">IF(B40="","",YEAR(B40)&amp;"-"&amp;IF(MONTH(B40)&lt;10,"0"&amp;MONTH(B40),MONTH(B40)))</f>
        <v>2025-10</v>
      </c>
      <c r="N40" s="15" t="n">
        <f aca="false">IF(A40="","",ROUND(I40*J40,2))</f>
        <v>345</v>
      </c>
      <c r="O40" s="15" t="n">
        <f aca="false">IF(A40="","",ROUND(I40*J40*(1-L40),2))</f>
        <v>345</v>
      </c>
      <c r="P40" s="15" t="n">
        <f aca="false">IF(A40="","",ROUND(I40*K40,2))</f>
        <v>156</v>
      </c>
      <c r="Q40" s="15" t="n">
        <f aca="false">IF(A40="","",O40-P40)</f>
        <v>189</v>
      </c>
      <c r="R40" s="14" t="str">
        <f aca="false">IF(A40="","",IF(OR(B40="",I40&lt;=0,J40&lt;=0,K40&lt;=0,L40&lt;0,L40&gt;0.8),"CHECK","OK"))</f>
        <v>OK</v>
      </c>
    </row>
    <row r="41" customFormat="false" ht="15" hidden="false" customHeight="false" outlineLevel="0" collapsed="false">
      <c r="A41" s="8" t="s">
        <v>116</v>
      </c>
      <c r="B41" s="9" t="n">
        <v>45939</v>
      </c>
      <c r="C41" s="8" t="s">
        <v>117</v>
      </c>
      <c r="D41" s="8" t="s">
        <v>35</v>
      </c>
      <c r="E41" s="8" t="s">
        <v>36</v>
      </c>
      <c r="F41" s="10" t="s">
        <v>64</v>
      </c>
      <c r="G41" s="10" t="s">
        <v>25</v>
      </c>
      <c r="H41" s="10" t="s">
        <v>86</v>
      </c>
      <c r="I41" s="11" t="n">
        <v>5</v>
      </c>
      <c r="J41" s="12" t="n">
        <v>115</v>
      </c>
      <c r="K41" s="12" t="n">
        <v>52</v>
      </c>
      <c r="L41" s="13" t="n">
        <v>0</v>
      </c>
      <c r="M41" s="14" t="str">
        <f aca="false">IF(B41="","",YEAR(B41)&amp;"-"&amp;IF(MONTH(B41)&lt;10,"0"&amp;MONTH(B41),MONTH(B41)))</f>
        <v>2025-10</v>
      </c>
      <c r="N41" s="15" t="n">
        <f aca="false">IF(A41="","",ROUND(I41*J41,2))</f>
        <v>575</v>
      </c>
      <c r="O41" s="15" t="n">
        <f aca="false">IF(A41="","",ROUND(I41*J41*(1-L41),2))</f>
        <v>575</v>
      </c>
      <c r="P41" s="15" t="n">
        <f aca="false">IF(A41="","",ROUND(I41*K41,2))</f>
        <v>260</v>
      </c>
      <c r="Q41" s="15" t="n">
        <f aca="false">IF(A41="","",O41-P41)</f>
        <v>315</v>
      </c>
      <c r="R41" s="14" t="str">
        <f aca="false">IF(A41="","",IF(OR(B41="",I41&lt;=0,J41&lt;=0,K41&lt;=0,L41&lt;0,L41&gt;0.8),"CHECK","OK"))</f>
        <v>OK</v>
      </c>
    </row>
    <row r="42" customFormat="false" ht="15" hidden="false" customHeight="false" outlineLevel="0" collapsed="false">
      <c r="A42" s="16" t="s">
        <v>118</v>
      </c>
      <c r="B42" s="17" t="n">
        <v>45939</v>
      </c>
      <c r="C42" s="16" t="s">
        <v>110</v>
      </c>
      <c r="D42" s="16" t="s">
        <v>35</v>
      </c>
      <c r="E42" s="16" t="s">
        <v>42</v>
      </c>
      <c r="F42" s="18" t="s">
        <v>119</v>
      </c>
      <c r="G42" s="18" t="s">
        <v>25</v>
      </c>
      <c r="H42" s="18" t="s">
        <v>70</v>
      </c>
      <c r="I42" s="19" t="n">
        <v>5</v>
      </c>
      <c r="J42" s="20" t="n">
        <v>1250</v>
      </c>
      <c r="K42" s="20" t="n">
        <v>780</v>
      </c>
      <c r="L42" s="21" t="n">
        <v>0.1</v>
      </c>
      <c r="M42" s="14" t="str">
        <f aca="false">IF(B42="","",YEAR(B42)&amp;"-"&amp;IF(MONTH(B42)&lt;10,"0"&amp;MONTH(B42),MONTH(B42)))</f>
        <v>2025-10</v>
      </c>
      <c r="N42" s="15" t="n">
        <f aca="false">IF(A42="","",ROUND(I42*J42,2))</f>
        <v>6250</v>
      </c>
      <c r="O42" s="15" t="n">
        <f aca="false">IF(A42="","",ROUND(I42*J42*(1-L42),2))</f>
        <v>5625</v>
      </c>
      <c r="P42" s="15" t="n">
        <f aca="false">IF(A42="","",ROUND(I42*K42,2))</f>
        <v>3900</v>
      </c>
      <c r="Q42" s="15" t="n">
        <f aca="false">IF(A42="","",O42-P42)</f>
        <v>1725</v>
      </c>
      <c r="R42" s="14" t="str">
        <f aca="false">IF(A42="","",IF(OR(B42="",I42&lt;=0,J42&lt;=0,K42&lt;=0,L42&lt;0,L42&gt;0.8),"CHECK","OK"))</f>
        <v>OK</v>
      </c>
    </row>
    <row r="43" customFormat="false" ht="15" hidden="false" customHeight="false" outlineLevel="0" collapsed="false">
      <c r="A43" s="8" t="s">
        <v>118</v>
      </c>
      <c r="B43" s="9" t="n">
        <v>45939</v>
      </c>
      <c r="C43" s="8" t="s">
        <v>110</v>
      </c>
      <c r="D43" s="8" t="s">
        <v>35</v>
      </c>
      <c r="E43" s="8" t="s">
        <v>42</v>
      </c>
      <c r="F43" s="10" t="s">
        <v>119</v>
      </c>
      <c r="G43" s="10" t="s">
        <v>48</v>
      </c>
      <c r="H43" s="10" t="s">
        <v>120</v>
      </c>
      <c r="I43" s="11" t="n">
        <v>8</v>
      </c>
      <c r="J43" s="12" t="n">
        <v>185</v>
      </c>
      <c r="K43" s="12" t="n">
        <v>110</v>
      </c>
      <c r="L43" s="13" t="n">
        <v>0.1</v>
      </c>
      <c r="M43" s="14" t="str">
        <f aca="false">IF(B43="","",YEAR(B43)&amp;"-"&amp;IF(MONTH(B43)&lt;10,"0"&amp;MONTH(B43),MONTH(B43)))</f>
        <v>2025-10</v>
      </c>
      <c r="N43" s="15" t="n">
        <f aca="false">IF(A43="","",ROUND(I43*J43,2))</f>
        <v>1480</v>
      </c>
      <c r="O43" s="15" t="n">
        <f aca="false">IF(A43="","",ROUND(I43*J43*(1-L43),2))</f>
        <v>1332</v>
      </c>
      <c r="P43" s="15" t="n">
        <f aca="false">IF(A43="","",ROUND(I43*K43,2))</f>
        <v>880</v>
      </c>
      <c r="Q43" s="15" t="n">
        <f aca="false">IF(A43="","",O43-P43)</f>
        <v>452</v>
      </c>
      <c r="R43" s="14" t="str">
        <f aca="false">IF(A43="","",IF(OR(B43="",I43&lt;=0,J43&lt;=0,K43&lt;=0,L43&lt;0,L43&gt;0.8),"CHECK","OK"))</f>
        <v>OK</v>
      </c>
    </row>
    <row r="44" customFormat="false" ht="15" hidden="false" customHeight="false" outlineLevel="0" collapsed="false">
      <c r="A44" s="16" t="s">
        <v>121</v>
      </c>
      <c r="B44" s="17" t="n">
        <v>45939</v>
      </c>
      <c r="C44" s="16" t="s">
        <v>122</v>
      </c>
      <c r="D44" s="16" t="s">
        <v>22</v>
      </c>
      <c r="E44" s="16" t="s">
        <v>30</v>
      </c>
      <c r="F44" s="18" t="s">
        <v>55</v>
      </c>
      <c r="G44" s="18" t="s">
        <v>38</v>
      </c>
      <c r="H44" s="18" t="s">
        <v>39</v>
      </c>
      <c r="I44" s="19" t="n">
        <v>1</v>
      </c>
      <c r="J44" s="20" t="n">
        <v>145</v>
      </c>
      <c r="K44" s="20" t="n">
        <v>88</v>
      </c>
      <c r="L44" s="21" t="n">
        <v>0.05</v>
      </c>
      <c r="M44" s="14" t="str">
        <f aca="false">IF(B44="","",YEAR(B44)&amp;"-"&amp;IF(MONTH(B44)&lt;10,"0"&amp;MONTH(B44),MONTH(B44)))</f>
        <v>2025-10</v>
      </c>
      <c r="N44" s="15" t="n">
        <f aca="false">IF(A44="","",ROUND(I44*J44,2))</f>
        <v>145</v>
      </c>
      <c r="O44" s="15" t="n">
        <f aca="false">IF(A44="","",ROUND(I44*J44*(1-L44),2))</f>
        <v>137.75</v>
      </c>
      <c r="P44" s="15" t="n">
        <f aca="false">IF(A44="","",ROUND(I44*K44,2))</f>
        <v>88</v>
      </c>
      <c r="Q44" s="15" t="n">
        <f aca="false">IF(A44="","",O44-P44)</f>
        <v>49.75</v>
      </c>
      <c r="R44" s="14" t="str">
        <f aca="false">IF(A44="","",IF(OR(B44="",I44&lt;=0,J44&lt;=0,K44&lt;=0,L44&lt;0,L44&gt;0.8),"CHECK","OK"))</f>
        <v>OK</v>
      </c>
    </row>
    <row r="45" customFormat="false" ht="15" hidden="false" customHeight="false" outlineLevel="0" collapsed="false">
      <c r="A45" s="8" t="s">
        <v>123</v>
      </c>
      <c r="B45" s="9" t="n">
        <v>45940</v>
      </c>
      <c r="C45" s="8" t="s">
        <v>124</v>
      </c>
      <c r="D45" s="8" t="s">
        <v>22</v>
      </c>
      <c r="E45" s="8" t="s">
        <v>42</v>
      </c>
      <c r="F45" s="10" t="s">
        <v>115</v>
      </c>
      <c r="G45" s="10" t="s">
        <v>25</v>
      </c>
      <c r="H45" s="10" t="s">
        <v>70</v>
      </c>
      <c r="I45" s="11" t="n">
        <v>1</v>
      </c>
      <c r="J45" s="12" t="n">
        <v>1250</v>
      </c>
      <c r="K45" s="12" t="n">
        <v>780</v>
      </c>
      <c r="L45" s="13" t="n">
        <v>0</v>
      </c>
      <c r="M45" s="14" t="str">
        <f aca="false">IF(B45="","",YEAR(B45)&amp;"-"&amp;IF(MONTH(B45)&lt;10,"0"&amp;MONTH(B45),MONTH(B45)))</f>
        <v>2025-10</v>
      </c>
      <c r="N45" s="15" t="n">
        <f aca="false">IF(A45="","",ROUND(I45*J45,2))</f>
        <v>1250</v>
      </c>
      <c r="O45" s="15" t="n">
        <f aca="false">IF(A45="","",ROUND(I45*J45*(1-L45),2))</f>
        <v>1250</v>
      </c>
      <c r="P45" s="15" t="n">
        <f aca="false">IF(A45="","",ROUND(I45*K45,2))</f>
        <v>780</v>
      </c>
      <c r="Q45" s="15" t="n">
        <f aca="false">IF(A45="","",O45-P45)</f>
        <v>470</v>
      </c>
      <c r="R45" s="14" t="str">
        <f aca="false">IF(A45="","",IF(OR(B45="",I45&lt;=0,J45&lt;=0,K45&lt;=0,L45&lt;0,L45&gt;0.8),"CHECK","OK"))</f>
        <v>OK</v>
      </c>
    </row>
    <row r="46" customFormat="false" ht="15" hidden="false" customHeight="false" outlineLevel="0" collapsed="false">
      <c r="A46" s="16" t="s">
        <v>125</v>
      </c>
      <c r="B46" s="17" t="n">
        <v>45940</v>
      </c>
      <c r="C46" s="16" t="s">
        <v>126</v>
      </c>
      <c r="D46" s="16" t="s">
        <v>29</v>
      </c>
      <c r="E46" s="16" t="s">
        <v>30</v>
      </c>
      <c r="F46" s="18" t="s">
        <v>55</v>
      </c>
      <c r="G46" s="18" t="s">
        <v>38</v>
      </c>
      <c r="H46" s="18" t="s">
        <v>73</v>
      </c>
      <c r="I46" s="19" t="n">
        <v>3</v>
      </c>
      <c r="J46" s="20" t="n">
        <v>28</v>
      </c>
      <c r="K46" s="20" t="n">
        <v>13</v>
      </c>
      <c r="L46" s="21" t="n">
        <v>0.05</v>
      </c>
      <c r="M46" s="14" t="str">
        <f aca="false">IF(B46="","",YEAR(B46)&amp;"-"&amp;IF(MONTH(B46)&lt;10,"0"&amp;MONTH(B46),MONTH(B46)))</f>
        <v>2025-10</v>
      </c>
      <c r="N46" s="15" t="n">
        <f aca="false">IF(A46="","",ROUND(I46*J46,2))</f>
        <v>84</v>
      </c>
      <c r="O46" s="15" t="n">
        <f aca="false">IF(A46="","",ROUND(I46*J46*(1-L46),2))</f>
        <v>79.8</v>
      </c>
      <c r="P46" s="15" t="n">
        <f aca="false">IF(A46="","",ROUND(I46*K46,2))</f>
        <v>39</v>
      </c>
      <c r="Q46" s="15" t="n">
        <f aca="false">IF(A46="","",O46-P46)</f>
        <v>40.8</v>
      </c>
      <c r="R46" s="14" t="str">
        <f aca="false">IF(A46="","",IF(OR(B46="",I46&lt;=0,J46&lt;=0,K46&lt;=0,L46&lt;0,L46&gt;0.8),"CHECK","OK"))</f>
        <v>OK</v>
      </c>
    </row>
    <row r="47" customFormat="false" ht="15" hidden="false" customHeight="false" outlineLevel="0" collapsed="false">
      <c r="A47" s="8" t="s">
        <v>125</v>
      </c>
      <c r="B47" s="9" t="n">
        <v>45940</v>
      </c>
      <c r="C47" s="8" t="s">
        <v>126</v>
      </c>
      <c r="D47" s="8" t="s">
        <v>29</v>
      </c>
      <c r="E47" s="8" t="s">
        <v>30</v>
      </c>
      <c r="F47" s="10" t="s">
        <v>55</v>
      </c>
      <c r="G47" s="10" t="s">
        <v>25</v>
      </c>
      <c r="H47" s="10" t="s">
        <v>127</v>
      </c>
      <c r="I47" s="11" t="n">
        <v>7</v>
      </c>
      <c r="J47" s="12" t="n">
        <v>790</v>
      </c>
      <c r="K47" s="12" t="n">
        <v>645</v>
      </c>
      <c r="L47" s="13" t="n">
        <v>0</v>
      </c>
      <c r="M47" s="14" t="str">
        <f aca="false">IF(B47="","",YEAR(B47)&amp;"-"&amp;IF(MONTH(B47)&lt;10,"0"&amp;MONTH(B47),MONTH(B47)))</f>
        <v>2025-10</v>
      </c>
      <c r="N47" s="15" t="n">
        <f aca="false">IF(A47="","",ROUND(I47*J47,2))</f>
        <v>5530</v>
      </c>
      <c r="O47" s="15" t="n">
        <f aca="false">IF(A47="","",ROUND(I47*J47*(1-L47),2))</f>
        <v>5530</v>
      </c>
      <c r="P47" s="15" t="n">
        <f aca="false">IF(A47="","",ROUND(I47*K47,2))</f>
        <v>4515</v>
      </c>
      <c r="Q47" s="15" t="n">
        <f aca="false">IF(A47="","",O47-P47)</f>
        <v>1015</v>
      </c>
      <c r="R47" s="14" t="str">
        <f aca="false">IF(A47="","",IF(OR(B47="",I47&lt;=0,J47&lt;=0,K47&lt;=0,L47&lt;0,L47&gt;0.8),"CHECK","OK"))</f>
        <v>OK</v>
      </c>
    </row>
    <row r="48" customFormat="false" ht="15" hidden="false" customHeight="false" outlineLevel="0" collapsed="false">
      <c r="A48" s="16" t="s">
        <v>128</v>
      </c>
      <c r="B48" s="17" t="n">
        <v>45941</v>
      </c>
      <c r="C48" s="16" t="s">
        <v>129</v>
      </c>
      <c r="D48" s="16" t="s">
        <v>35</v>
      </c>
      <c r="E48" s="16" t="s">
        <v>36</v>
      </c>
      <c r="F48" s="18" t="s">
        <v>106</v>
      </c>
      <c r="G48" s="18" t="s">
        <v>48</v>
      </c>
      <c r="H48" s="18" t="s">
        <v>52</v>
      </c>
      <c r="I48" s="19" t="n">
        <v>2</v>
      </c>
      <c r="J48" s="20" t="n">
        <v>295</v>
      </c>
      <c r="K48" s="20" t="n">
        <v>235</v>
      </c>
      <c r="L48" s="21" t="n">
        <v>0.2</v>
      </c>
      <c r="M48" s="14" t="str">
        <f aca="false">IF(B48="","",YEAR(B48)&amp;"-"&amp;IF(MONTH(B48)&lt;10,"0"&amp;MONTH(B48),MONTH(B48)))</f>
        <v>2025-10</v>
      </c>
      <c r="N48" s="15" t="n">
        <f aca="false">IF(A48="","",ROUND(I48*J48,2))</f>
        <v>590</v>
      </c>
      <c r="O48" s="15" t="n">
        <f aca="false">IF(A48="","",ROUND(I48*J48*(1-L48),2))</f>
        <v>472</v>
      </c>
      <c r="P48" s="15" t="n">
        <f aca="false">IF(A48="","",ROUND(I48*K48,2))</f>
        <v>470</v>
      </c>
      <c r="Q48" s="15" t="n">
        <f aca="false">IF(A48="","",O48-P48)</f>
        <v>2</v>
      </c>
      <c r="R48" s="14" t="str">
        <f aca="false">IF(A48="","",IF(OR(B48="",I48&lt;=0,J48&lt;=0,K48&lt;=0,L48&lt;0,L48&gt;0.8),"CHECK","OK"))</f>
        <v>OK</v>
      </c>
    </row>
    <row r="49" customFormat="false" ht="15" hidden="false" customHeight="false" outlineLevel="0" collapsed="false">
      <c r="A49" s="8" t="s">
        <v>130</v>
      </c>
      <c r="B49" s="9" t="n">
        <v>45941</v>
      </c>
      <c r="C49" s="8" t="s">
        <v>131</v>
      </c>
      <c r="D49" s="8" t="s">
        <v>35</v>
      </c>
      <c r="E49" s="8" t="s">
        <v>36</v>
      </c>
      <c r="F49" s="10" t="s">
        <v>64</v>
      </c>
      <c r="G49" s="10" t="s">
        <v>38</v>
      </c>
      <c r="H49" s="10" t="s">
        <v>132</v>
      </c>
      <c r="I49" s="11" t="n">
        <v>4</v>
      </c>
      <c r="J49" s="12" t="n">
        <v>64</v>
      </c>
      <c r="K49" s="12" t="n">
        <v>49</v>
      </c>
      <c r="L49" s="13" t="n">
        <v>0.3</v>
      </c>
      <c r="M49" s="14" t="str">
        <f aca="false">IF(B49="","",YEAR(B49)&amp;"-"&amp;IF(MONTH(B49)&lt;10,"0"&amp;MONTH(B49),MONTH(B49)))</f>
        <v>2025-10</v>
      </c>
      <c r="N49" s="15" t="n">
        <f aca="false">IF(A49="","",ROUND(I49*J49,2))</f>
        <v>256</v>
      </c>
      <c r="O49" s="15" t="n">
        <f aca="false">IF(A49="","",ROUND(I49*J49*(1-L49),2))</f>
        <v>179.2</v>
      </c>
      <c r="P49" s="15" t="n">
        <f aca="false">IF(A49="","",ROUND(I49*K49,2))</f>
        <v>196</v>
      </c>
      <c r="Q49" s="15" t="n">
        <f aca="false">IF(A49="","",O49-P49)</f>
        <v>-16.8</v>
      </c>
      <c r="R49" s="14" t="str">
        <f aca="false">IF(A49="","",IF(OR(B49="",I49&lt;=0,J49&lt;=0,K49&lt;=0,L49&lt;0,L49&gt;0.8),"CHECK","OK"))</f>
        <v>OK</v>
      </c>
    </row>
    <row r="50" customFormat="false" ht="15" hidden="false" customHeight="false" outlineLevel="0" collapsed="false">
      <c r="A50" s="16" t="s">
        <v>133</v>
      </c>
      <c r="B50" s="17" t="n">
        <v>45942</v>
      </c>
      <c r="C50" s="16" t="s">
        <v>134</v>
      </c>
      <c r="D50" s="16" t="s">
        <v>35</v>
      </c>
      <c r="E50" s="16" t="s">
        <v>42</v>
      </c>
      <c r="F50" s="18" t="s">
        <v>59</v>
      </c>
      <c r="G50" s="18" t="s">
        <v>48</v>
      </c>
      <c r="H50" s="18" t="s">
        <v>69</v>
      </c>
      <c r="I50" s="19" t="n">
        <v>4</v>
      </c>
      <c r="J50" s="20" t="n">
        <v>920</v>
      </c>
      <c r="K50" s="20" t="n">
        <v>760</v>
      </c>
      <c r="L50" s="21" t="n">
        <v>0.2</v>
      </c>
      <c r="M50" s="14" t="str">
        <f aca="false">IF(B50="","",YEAR(B50)&amp;"-"&amp;IF(MONTH(B50)&lt;10,"0"&amp;MONTH(B50),MONTH(B50)))</f>
        <v>2025-10</v>
      </c>
      <c r="N50" s="15" t="n">
        <f aca="false">IF(A50="","",ROUND(I50*J50,2))</f>
        <v>3680</v>
      </c>
      <c r="O50" s="15" t="n">
        <f aca="false">IF(A50="","",ROUND(I50*J50*(1-L50),2))</f>
        <v>2944</v>
      </c>
      <c r="P50" s="15" t="n">
        <f aca="false">IF(A50="","",ROUND(I50*K50,2))</f>
        <v>3040</v>
      </c>
      <c r="Q50" s="15" t="n">
        <f aca="false">IF(A50="","",O50-P50)</f>
        <v>-96</v>
      </c>
      <c r="R50" s="14" t="str">
        <f aca="false">IF(A50="","",IF(OR(B50="",I50&lt;=0,J50&lt;=0,K50&lt;=0,L50&lt;0,L50&gt;0.8),"CHECK","OK"))</f>
        <v>OK</v>
      </c>
    </row>
    <row r="51" customFormat="false" ht="15" hidden="false" customHeight="false" outlineLevel="0" collapsed="false">
      <c r="A51" s="8" t="s">
        <v>135</v>
      </c>
      <c r="B51" s="9" t="n">
        <v>45943</v>
      </c>
      <c r="C51" s="8" t="s">
        <v>136</v>
      </c>
      <c r="D51" s="8" t="s">
        <v>35</v>
      </c>
      <c r="E51" s="8" t="s">
        <v>30</v>
      </c>
      <c r="F51" s="10" t="s">
        <v>80</v>
      </c>
      <c r="G51" s="10" t="s">
        <v>38</v>
      </c>
      <c r="H51" s="10" t="s">
        <v>60</v>
      </c>
      <c r="I51" s="11" t="n">
        <v>3</v>
      </c>
      <c r="J51" s="12" t="n">
        <v>195</v>
      </c>
      <c r="K51" s="12" t="n">
        <v>122</v>
      </c>
      <c r="L51" s="13" t="n">
        <v>0</v>
      </c>
      <c r="M51" s="14" t="str">
        <f aca="false">IF(B51="","",YEAR(B51)&amp;"-"&amp;IF(MONTH(B51)&lt;10,"0"&amp;MONTH(B51),MONTH(B51)))</f>
        <v>2025-10</v>
      </c>
      <c r="N51" s="15" t="n">
        <f aca="false">IF(A51="","",ROUND(I51*J51,2))</f>
        <v>585</v>
      </c>
      <c r="O51" s="15" t="n">
        <f aca="false">IF(A51="","",ROUND(I51*J51*(1-L51),2))</f>
        <v>585</v>
      </c>
      <c r="P51" s="15" t="n">
        <f aca="false">IF(A51="","",ROUND(I51*K51,2))</f>
        <v>366</v>
      </c>
      <c r="Q51" s="15" t="n">
        <f aca="false">IF(A51="","",O51-P51)</f>
        <v>219</v>
      </c>
      <c r="R51" s="14" t="str">
        <f aca="false">IF(A51="","",IF(OR(B51="",I51&lt;=0,J51&lt;=0,K51&lt;=0,L51&lt;0,L51&gt;0.8),"CHECK","OK"))</f>
        <v>OK</v>
      </c>
    </row>
    <row r="52" customFormat="false" ht="15" hidden="false" customHeight="false" outlineLevel="0" collapsed="false">
      <c r="A52" s="16" t="s">
        <v>135</v>
      </c>
      <c r="B52" s="17" t="n">
        <v>45943</v>
      </c>
      <c r="C52" s="16" t="s">
        <v>136</v>
      </c>
      <c r="D52" s="16" t="s">
        <v>35</v>
      </c>
      <c r="E52" s="16" t="s">
        <v>30</v>
      </c>
      <c r="F52" s="18" t="s">
        <v>80</v>
      </c>
      <c r="G52" s="18" t="s">
        <v>25</v>
      </c>
      <c r="H52" s="18" t="s">
        <v>92</v>
      </c>
      <c r="I52" s="19" t="n">
        <v>1</v>
      </c>
      <c r="J52" s="20" t="n">
        <v>320</v>
      </c>
      <c r="K52" s="20" t="n">
        <v>185</v>
      </c>
      <c r="L52" s="21" t="n">
        <v>0</v>
      </c>
      <c r="M52" s="14" t="str">
        <f aca="false">IF(B52="","",YEAR(B52)&amp;"-"&amp;IF(MONTH(B52)&lt;10,"0"&amp;MONTH(B52),MONTH(B52)))</f>
        <v>2025-10</v>
      </c>
      <c r="N52" s="15" t="n">
        <f aca="false">IF(A52="","",ROUND(I52*J52,2))</f>
        <v>320</v>
      </c>
      <c r="O52" s="15" t="n">
        <f aca="false">IF(A52="","",ROUND(I52*J52*(1-L52),2))</f>
        <v>320</v>
      </c>
      <c r="P52" s="15" t="n">
        <f aca="false">IF(A52="","",ROUND(I52*K52,2))</f>
        <v>185</v>
      </c>
      <c r="Q52" s="15" t="n">
        <f aca="false">IF(A52="","",O52-P52)</f>
        <v>135</v>
      </c>
      <c r="R52" s="14" t="str">
        <f aca="false">IF(A52="","",IF(OR(B52="",I52&lt;=0,J52&lt;=0,K52&lt;=0,L52&lt;0,L52&gt;0.8),"CHECK","OK"))</f>
        <v>OK</v>
      </c>
    </row>
    <row r="53" customFormat="false" ht="15" hidden="false" customHeight="false" outlineLevel="0" collapsed="false">
      <c r="A53" s="8" t="s">
        <v>137</v>
      </c>
      <c r="B53" s="9" t="n">
        <v>45943</v>
      </c>
      <c r="C53" s="8" t="s">
        <v>138</v>
      </c>
      <c r="D53" s="8" t="s">
        <v>35</v>
      </c>
      <c r="E53" s="8" t="s">
        <v>30</v>
      </c>
      <c r="F53" s="10" t="s">
        <v>85</v>
      </c>
      <c r="G53" s="10" t="s">
        <v>38</v>
      </c>
      <c r="H53" s="10" t="s">
        <v>81</v>
      </c>
      <c r="I53" s="11" t="n">
        <v>1</v>
      </c>
      <c r="J53" s="12" t="n">
        <v>58</v>
      </c>
      <c r="K53" s="12" t="n">
        <v>31</v>
      </c>
      <c r="L53" s="13" t="n">
        <v>0</v>
      </c>
      <c r="M53" s="14" t="str">
        <f aca="false">IF(B53="","",YEAR(B53)&amp;"-"&amp;IF(MONTH(B53)&lt;10,"0"&amp;MONTH(B53),MONTH(B53)))</f>
        <v>2025-10</v>
      </c>
      <c r="N53" s="15" t="n">
        <f aca="false">IF(A53="","",ROUND(I53*J53,2))</f>
        <v>58</v>
      </c>
      <c r="O53" s="15" t="n">
        <f aca="false">IF(A53="","",ROUND(I53*J53*(1-L53),2))</f>
        <v>58</v>
      </c>
      <c r="P53" s="15" t="n">
        <f aca="false">IF(A53="","",ROUND(I53*K53,2))</f>
        <v>31</v>
      </c>
      <c r="Q53" s="15" t="n">
        <f aca="false">IF(A53="","",O53-P53)</f>
        <v>27</v>
      </c>
      <c r="R53" s="14" t="str">
        <f aca="false">IF(A53="","",IF(OR(B53="",I53&lt;=0,J53&lt;=0,K53&lt;=0,L53&lt;0,L53&gt;0.8),"CHECK","OK"))</f>
        <v>OK</v>
      </c>
    </row>
    <row r="54" customFormat="false" ht="15" hidden="false" customHeight="false" outlineLevel="0" collapsed="false">
      <c r="A54" s="16" t="s">
        <v>137</v>
      </c>
      <c r="B54" s="17" t="n">
        <v>45943</v>
      </c>
      <c r="C54" s="16" t="s">
        <v>138</v>
      </c>
      <c r="D54" s="16" t="s">
        <v>35</v>
      </c>
      <c r="E54" s="16" t="s">
        <v>30</v>
      </c>
      <c r="F54" s="18" t="s">
        <v>85</v>
      </c>
      <c r="G54" s="18" t="s">
        <v>38</v>
      </c>
      <c r="H54" s="18" t="s">
        <v>56</v>
      </c>
      <c r="I54" s="19" t="n">
        <v>6</v>
      </c>
      <c r="J54" s="20" t="n">
        <v>42</v>
      </c>
      <c r="K54" s="20" t="n">
        <v>21</v>
      </c>
      <c r="L54" s="21" t="n">
        <v>0.05</v>
      </c>
      <c r="M54" s="14" t="str">
        <f aca="false">IF(B54="","",YEAR(B54)&amp;"-"&amp;IF(MONTH(B54)&lt;10,"0"&amp;MONTH(B54),MONTH(B54)))</f>
        <v>2025-10</v>
      </c>
      <c r="N54" s="15" t="n">
        <f aca="false">IF(A54="","",ROUND(I54*J54,2))</f>
        <v>252</v>
      </c>
      <c r="O54" s="15" t="n">
        <f aca="false">IF(A54="","",ROUND(I54*J54*(1-L54),2))</f>
        <v>239.4</v>
      </c>
      <c r="P54" s="15" t="n">
        <f aca="false">IF(A54="","",ROUND(I54*K54,2))</f>
        <v>126</v>
      </c>
      <c r="Q54" s="15" t="n">
        <f aca="false">IF(A54="","",O54-P54)</f>
        <v>113.4</v>
      </c>
      <c r="R54" s="14" t="str">
        <f aca="false">IF(A54="","",IF(OR(B54="",I54&lt;=0,J54&lt;=0,K54&lt;=0,L54&lt;0,L54&gt;0.8),"CHECK","OK"))</f>
        <v>OK</v>
      </c>
    </row>
    <row r="55" customFormat="false" ht="15" hidden="false" customHeight="false" outlineLevel="0" collapsed="false">
      <c r="A55" s="8" t="s">
        <v>139</v>
      </c>
      <c r="B55" s="9" t="n">
        <v>45943</v>
      </c>
      <c r="C55" s="8" t="s">
        <v>140</v>
      </c>
      <c r="D55" s="8" t="s">
        <v>22</v>
      </c>
      <c r="E55" s="8" t="s">
        <v>30</v>
      </c>
      <c r="F55" s="10" t="s">
        <v>55</v>
      </c>
      <c r="G55" s="10" t="s">
        <v>25</v>
      </c>
      <c r="H55" s="10" t="s">
        <v>32</v>
      </c>
      <c r="I55" s="11" t="n">
        <v>4</v>
      </c>
      <c r="J55" s="12" t="n">
        <v>389</v>
      </c>
      <c r="K55" s="12" t="n">
        <v>235</v>
      </c>
      <c r="L55" s="13" t="n">
        <v>0.05</v>
      </c>
      <c r="M55" s="14" t="str">
        <f aca="false">IF(B55="","",YEAR(B55)&amp;"-"&amp;IF(MONTH(B55)&lt;10,"0"&amp;MONTH(B55),MONTH(B55)))</f>
        <v>2025-10</v>
      </c>
      <c r="N55" s="15" t="n">
        <f aca="false">IF(A55="","",ROUND(I55*J55,2))</f>
        <v>1556</v>
      </c>
      <c r="O55" s="15" t="n">
        <f aca="false">IF(A55="","",ROUND(I55*J55*(1-L55),2))</f>
        <v>1478.2</v>
      </c>
      <c r="P55" s="15" t="n">
        <f aca="false">IF(A55="","",ROUND(I55*K55,2))</f>
        <v>940</v>
      </c>
      <c r="Q55" s="15" t="n">
        <f aca="false">IF(A55="","",O55-P55)</f>
        <v>538.2</v>
      </c>
      <c r="R55" s="14" t="str">
        <f aca="false">IF(A55="","",IF(OR(B55="",I55&lt;=0,J55&lt;=0,K55&lt;=0,L55&lt;0,L55&gt;0.8),"CHECK","OK"))</f>
        <v>OK</v>
      </c>
    </row>
    <row r="56" customFormat="false" ht="15" hidden="false" customHeight="false" outlineLevel="0" collapsed="false">
      <c r="A56" s="16" t="s">
        <v>141</v>
      </c>
      <c r="B56" s="17" t="n">
        <v>45943</v>
      </c>
      <c r="C56" s="16" t="s">
        <v>142</v>
      </c>
      <c r="D56" s="16" t="s">
        <v>35</v>
      </c>
      <c r="E56" s="16" t="s">
        <v>36</v>
      </c>
      <c r="F56" s="18" t="s">
        <v>106</v>
      </c>
      <c r="G56" s="18" t="s">
        <v>25</v>
      </c>
      <c r="H56" s="18" t="s">
        <v>143</v>
      </c>
      <c r="I56" s="19" t="n">
        <v>4</v>
      </c>
      <c r="J56" s="20" t="n">
        <v>980</v>
      </c>
      <c r="K56" s="20" t="n">
        <v>610</v>
      </c>
      <c r="L56" s="21" t="n">
        <v>0.15</v>
      </c>
      <c r="M56" s="14" t="str">
        <f aca="false">IF(B56="","",YEAR(B56)&amp;"-"&amp;IF(MONTH(B56)&lt;10,"0"&amp;MONTH(B56),MONTH(B56)))</f>
        <v>2025-10</v>
      </c>
      <c r="N56" s="15" t="n">
        <f aca="false">IF(A56="","",ROUND(I56*J56,2))</f>
        <v>3920</v>
      </c>
      <c r="O56" s="15" t="n">
        <f aca="false">IF(A56="","",ROUND(I56*J56*(1-L56),2))</f>
        <v>3332</v>
      </c>
      <c r="P56" s="15" t="n">
        <f aca="false">IF(A56="","",ROUND(I56*K56,2))</f>
        <v>2440</v>
      </c>
      <c r="Q56" s="15" t="n">
        <f aca="false">IF(A56="","",O56-P56)</f>
        <v>892</v>
      </c>
      <c r="R56" s="14" t="str">
        <f aca="false">IF(A56="","",IF(OR(B56="",I56&lt;=0,J56&lt;=0,K56&lt;=0,L56&lt;0,L56&gt;0.8),"CHECK","OK"))</f>
        <v>OK</v>
      </c>
    </row>
    <row r="57" customFormat="false" ht="15" hidden="false" customHeight="false" outlineLevel="0" collapsed="false">
      <c r="A57" s="8" t="s">
        <v>144</v>
      </c>
      <c r="B57" s="9" t="n">
        <v>45943</v>
      </c>
      <c r="C57" s="8" t="s">
        <v>145</v>
      </c>
      <c r="D57" s="8" t="s">
        <v>29</v>
      </c>
      <c r="E57" s="8" t="s">
        <v>42</v>
      </c>
      <c r="F57" s="10" t="s">
        <v>43</v>
      </c>
      <c r="G57" s="10" t="s">
        <v>25</v>
      </c>
      <c r="H57" s="10" t="s">
        <v>70</v>
      </c>
      <c r="I57" s="11" t="n">
        <v>2</v>
      </c>
      <c r="J57" s="12" t="n">
        <v>1250</v>
      </c>
      <c r="K57" s="12" t="n">
        <v>780</v>
      </c>
      <c r="L57" s="13" t="n">
        <v>0</v>
      </c>
      <c r="M57" s="14" t="str">
        <f aca="false">IF(B57="","",YEAR(B57)&amp;"-"&amp;IF(MONTH(B57)&lt;10,"0"&amp;MONTH(B57),MONTH(B57)))</f>
        <v>2025-10</v>
      </c>
      <c r="N57" s="15" t="n">
        <f aca="false">IF(A57="","",ROUND(I57*J57,2))</f>
        <v>2500</v>
      </c>
      <c r="O57" s="15" t="n">
        <f aca="false">IF(A57="","",ROUND(I57*J57*(1-L57),2))</f>
        <v>2500</v>
      </c>
      <c r="P57" s="15" t="n">
        <f aca="false">IF(A57="","",ROUND(I57*K57,2))</f>
        <v>1560</v>
      </c>
      <c r="Q57" s="15" t="n">
        <f aca="false">IF(A57="","",O57-P57)</f>
        <v>940</v>
      </c>
      <c r="R57" s="14" t="str">
        <f aca="false">IF(A57="","",IF(OR(B57="",I57&lt;=0,J57&lt;=0,K57&lt;=0,L57&lt;0,L57&gt;0.8),"CHECK","OK"))</f>
        <v>OK</v>
      </c>
    </row>
    <row r="58" customFormat="false" ht="15" hidden="false" customHeight="false" outlineLevel="0" collapsed="false">
      <c r="A58" s="16" t="s">
        <v>146</v>
      </c>
      <c r="B58" s="17" t="n">
        <v>45944</v>
      </c>
      <c r="C58" s="16" t="s">
        <v>147</v>
      </c>
      <c r="D58" s="16" t="s">
        <v>29</v>
      </c>
      <c r="E58" s="16" t="s">
        <v>30</v>
      </c>
      <c r="F58" s="18" t="s">
        <v>85</v>
      </c>
      <c r="G58" s="18" t="s">
        <v>48</v>
      </c>
      <c r="H58" s="18" t="s">
        <v>52</v>
      </c>
      <c r="I58" s="19" t="n">
        <v>3</v>
      </c>
      <c r="J58" s="20" t="n">
        <v>295</v>
      </c>
      <c r="K58" s="20" t="n">
        <v>235</v>
      </c>
      <c r="L58" s="21" t="n">
        <v>0.2</v>
      </c>
      <c r="M58" s="14" t="str">
        <f aca="false">IF(B58="","",YEAR(B58)&amp;"-"&amp;IF(MONTH(B58)&lt;10,"0"&amp;MONTH(B58),MONTH(B58)))</f>
        <v>2025-10</v>
      </c>
      <c r="N58" s="15" t="n">
        <f aca="false">IF(A58="","",ROUND(I58*J58,2))</f>
        <v>885</v>
      </c>
      <c r="O58" s="15" t="n">
        <f aca="false">IF(A58="","",ROUND(I58*J58*(1-L58),2))</f>
        <v>708</v>
      </c>
      <c r="P58" s="15" t="n">
        <f aca="false">IF(A58="","",ROUND(I58*K58,2))</f>
        <v>705</v>
      </c>
      <c r="Q58" s="15" t="n">
        <f aca="false">IF(A58="","",O58-P58)</f>
        <v>3</v>
      </c>
      <c r="R58" s="14" t="str">
        <f aca="false">IF(A58="","",IF(OR(B58="",I58&lt;=0,J58&lt;=0,K58&lt;=0,L58&lt;0,L58&gt;0.8),"CHECK","OK"))</f>
        <v>OK</v>
      </c>
    </row>
    <row r="59" customFormat="false" ht="15" hidden="false" customHeight="false" outlineLevel="0" collapsed="false">
      <c r="A59" s="8" t="s">
        <v>148</v>
      </c>
      <c r="B59" s="9" t="n">
        <v>45944</v>
      </c>
      <c r="C59" s="8" t="s">
        <v>149</v>
      </c>
      <c r="D59" s="8" t="s">
        <v>35</v>
      </c>
      <c r="E59" s="8" t="s">
        <v>36</v>
      </c>
      <c r="F59" s="10" t="s">
        <v>106</v>
      </c>
      <c r="G59" s="10" t="s">
        <v>48</v>
      </c>
      <c r="H59" s="10" t="s">
        <v>150</v>
      </c>
      <c r="I59" s="11" t="n">
        <v>2</v>
      </c>
      <c r="J59" s="12" t="n">
        <v>560</v>
      </c>
      <c r="K59" s="12" t="n">
        <v>445</v>
      </c>
      <c r="L59" s="13" t="n">
        <v>0.25</v>
      </c>
      <c r="M59" s="14" t="str">
        <f aca="false">IF(B59="","",YEAR(B59)&amp;"-"&amp;IF(MONTH(B59)&lt;10,"0"&amp;MONTH(B59),MONTH(B59)))</f>
        <v>2025-10</v>
      </c>
      <c r="N59" s="15" t="n">
        <f aca="false">IF(A59="","",ROUND(I59*J59,2))</f>
        <v>1120</v>
      </c>
      <c r="O59" s="15" t="n">
        <f aca="false">IF(A59="","",ROUND(I59*J59*(1-L59),2))</f>
        <v>840</v>
      </c>
      <c r="P59" s="15" t="n">
        <f aca="false">IF(A59="","",ROUND(I59*K59,2))</f>
        <v>890</v>
      </c>
      <c r="Q59" s="15" t="n">
        <f aca="false">IF(A59="","",O59-P59)</f>
        <v>-50</v>
      </c>
      <c r="R59" s="14" t="str">
        <f aca="false">IF(A59="","",IF(OR(B59="",I59&lt;=0,J59&lt;=0,K59&lt;=0,L59&lt;0,L59&gt;0.8),"CHECK","OK"))</f>
        <v>OK</v>
      </c>
    </row>
    <row r="60" customFormat="false" ht="15" hidden="false" customHeight="false" outlineLevel="0" collapsed="false">
      <c r="A60" s="16" t="s">
        <v>151</v>
      </c>
      <c r="B60" s="17" t="n">
        <v>45944</v>
      </c>
      <c r="C60" s="16" t="s">
        <v>152</v>
      </c>
      <c r="D60" s="16" t="s">
        <v>35</v>
      </c>
      <c r="E60" s="16" t="s">
        <v>36</v>
      </c>
      <c r="F60" s="18" t="s">
        <v>153</v>
      </c>
      <c r="G60" s="18" t="s">
        <v>25</v>
      </c>
      <c r="H60" s="18" t="s">
        <v>127</v>
      </c>
      <c r="I60" s="19" t="n">
        <v>2</v>
      </c>
      <c r="J60" s="20" t="n">
        <v>790</v>
      </c>
      <c r="K60" s="20" t="n">
        <v>645</v>
      </c>
      <c r="L60" s="21" t="n">
        <v>0.2</v>
      </c>
      <c r="M60" s="14" t="str">
        <f aca="false">IF(B60="","",YEAR(B60)&amp;"-"&amp;IF(MONTH(B60)&lt;10,"0"&amp;MONTH(B60),MONTH(B60)))</f>
        <v>2025-10</v>
      </c>
      <c r="N60" s="15" t="n">
        <f aca="false">IF(A60="","",ROUND(I60*J60,2))</f>
        <v>1580</v>
      </c>
      <c r="O60" s="15" t="n">
        <f aca="false">IF(A60="","",ROUND(I60*J60*(1-L60),2))</f>
        <v>1264</v>
      </c>
      <c r="P60" s="15" t="n">
        <f aca="false">IF(A60="","",ROUND(I60*K60,2))</f>
        <v>1290</v>
      </c>
      <c r="Q60" s="15" t="n">
        <f aca="false">IF(A60="","",O60-P60)</f>
        <v>-26</v>
      </c>
      <c r="R60" s="14" t="str">
        <f aca="false">IF(A60="","",IF(OR(B60="",I60&lt;=0,J60&lt;=0,K60&lt;=0,L60&lt;0,L60&gt;0.8),"CHECK","OK"))</f>
        <v>OK</v>
      </c>
    </row>
    <row r="61" customFormat="false" ht="15" hidden="false" customHeight="false" outlineLevel="0" collapsed="false">
      <c r="A61" s="8" t="s">
        <v>154</v>
      </c>
      <c r="B61" s="9" t="n">
        <v>45945</v>
      </c>
      <c r="C61" s="8" t="s">
        <v>155</v>
      </c>
      <c r="D61" s="8" t="s">
        <v>22</v>
      </c>
      <c r="E61" s="8" t="s">
        <v>42</v>
      </c>
      <c r="F61" s="10" t="s">
        <v>115</v>
      </c>
      <c r="G61" s="10" t="s">
        <v>25</v>
      </c>
      <c r="H61" s="10" t="s">
        <v>143</v>
      </c>
      <c r="I61" s="11" t="n">
        <v>5</v>
      </c>
      <c r="J61" s="12" t="n">
        <v>980</v>
      </c>
      <c r="K61" s="12" t="n">
        <v>610</v>
      </c>
      <c r="L61" s="13" t="n">
        <v>0.2</v>
      </c>
      <c r="M61" s="14" t="str">
        <f aca="false">IF(B61="","",YEAR(B61)&amp;"-"&amp;IF(MONTH(B61)&lt;10,"0"&amp;MONTH(B61),MONTH(B61)))</f>
        <v>2025-10</v>
      </c>
      <c r="N61" s="15" t="n">
        <f aca="false">IF(A61="","",ROUND(I61*J61,2))</f>
        <v>4900</v>
      </c>
      <c r="O61" s="15" t="n">
        <f aca="false">IF(A61="","",ROUND(I61*J61*(1-L61),2))</f>
        <v>3920</v>
      </c>
      <c r="P61" s="15" t="n">
        <f aca="false">IF(A61="","",ROUND(I61*K61,2))</f>
        <v>3050</v>
      </c>
      <c r="Q61" s="15" t="n">
        <f aca="false">IF(A61="","",O61-P61)</f>
        <v>870</v>
      </c>
      <c r="R61" s="14" t="str">
        <f aca="false">IF(A61="","",IF(OR(B61="",I61&lt;=0,J61&lt;=0,K61&lt;=0,L61&lt;0,L61&gt;0.8),"CHECK","OK"))</f>
        <v>OK</v>
      </c>
    </row>
    <row r="62" customFormat="false" ht="15" hidden="false" customHeight="false" outlineLevel="0" collapsed="false">
      <c r="A62" s="16" t="s">
        <v>156</v>
      </c>
      <c r="B62" s="17" t="n">
        <v>45945</v>
      </c>
      <c r="C62" s="16" t="s">
        <v>157</v>
      </c>
      <c r="D62" s="16" t="s">
        <v>22</v>
      </c>
      <c r="E62" s="16" t="s">
        <v>36</v>
      </c>
      <c r="F62" s="18" t="s">
        <v>64</v>
      </c>
      <c r="G62" s="18" t="s">
        <v>25</v>
      </c>
      <c r="H62" s="18" t="s">
        <v>70</v>
      </c>
      <c r="I62" s="19" t="n">
        <v>3</v>
      </c>
      <c r="J62" s="20" t="n">
        <v>1250</v>
      </c>
      <c r="K62" s="20" t="n">
        <v>780</v>
      </c>
      <c r="L62" s="21" t="n">
        <v>0</v>
      </c>
      <c r="M62" s="14" t="str">
        <f aca="false">IF(B62="","",YEAR(B62)&amp;"-"&amp;IF(MONTH(B62)&lt;10,"0"&amp;MONTH(B62),MONTH(B62)))</f>
        <v>2025-10</v>
      </c>
      <c r="N62" s="15" t="n">
        <f aca="false">IF(A62="","",ROUND(I62*J62,2))</f>
        <v>3750</v>
      </c>
      <c r="O62" s="15" t="n">
        <f aca="false">IF(A62="","",ROUND(I62*J62*(1-L62),2))</f>
        <v>3750</v>
      </c>
      <c r="P62" s="15" t="n">
        <f aca="false">IF(A62="","",ROUND(I62*K62,2))</f>
        <v>2340</v>
      </c>
      <c r="Q62" s="15" t="n">
        <f aca="false">IF(A62="","",O62-P62)</f>
        <v>1410</v>
      </c>
      <c r="R62" s="14" t="str">
        <f aca="false">IF(A62="","",IF(OR(B62="",I62&lt;=0,J62&lt;=0,K62&lt;=0,L62&lt;0,L62&gt;0.8),"CHECK","OK"))</f>
        <v>OK</v>
      </c>
    </row>
    <row r="63" customFormat="false" ht="15" hidden="false" customHeight="false" outlineLevel="0" collapsed="false">
      <c r="A63" s="8" t="s">
        <v>158</v>
      </c>
      <c r="B63" s="9" t="n">
        <v>45945</v>
      </c>
      <c r="C63" s="8" t="s">
        <v>159</v>
      </c>
      <c r="D63" s="8" t="s">
        <v>22</v>
      </c>
      <c r="E63" s="8" t="s">
        <v>42</v>
      </c>
      <c r="F63" s="10" t="s">
        <v>115</v>
      </c>
      <c r="G63" s="10" t="s">
        <v>48</v>
      </c>
      <c r="H63" s="10" t="s">
        <v>49</v>
      </c>
      <c r="I63" s="11" t="n">
        <v>5</v>
      </c>
      <c r="J63" s="12" t="n">
        <v>75</v>
      </c>
      <c r="K63" s="12" t="n">
        <v>38</v>
      </c>
      <c r="L63" s="13" t="n">
        <v>0.05</v>
      </c>
      <c r="M63" s="14" t="str">
        <f aca="false">IF(B63="","",YEAR(B63)&amp;"-"&amp;IF(MONTH(B63)&lt;10,"0"&amp;MONTH(B63),MONTH(B63)))</f>
        <v>2025-10</v>
      </c>
      <c r="N63" s="15" t="n">
        <f aca="false">IF(A63="","",ROUND(I63*J63,2))</f>
        <v>375</v>
      </c>
      <c r="O63" s="15" t="n">
        <f aca="false">IF(A63="","",ROUND(I63*J63*(1-L63),2))</f>
        <v>356.25</v>
      </c>
      <c r="P63" s="15" t="n">
        <f aca="false">IF(A63="","",ROUND(I63*K63,2))</f>
        <v>190</v>
      </c>
      <c r="Q63" s="15" t="n">
        <f aca="false">IF(A63="","",O63-P63)</f>
        <v>166.25</v>
      </c>
      <c r="R63" s="14" t="str">
        <f aca="false">IF(A63="","",IF(OR(B63="",I63&lt;=0,J63&lt;=0,K63&lt;=0,L63&lt;0,L63&gt;0.8),"CHECK","OK"))</f>
        <v>OK</v>
      </c>
    </row>
    <row r="64" customFormat="false" ht="15" hidden="false" customHeight="false" outlineLevel="0" collapsed="false">
      <c r="A64" s="16" t="s">
        <v>160</v>
      </c>
      <c r="B64" s="17" t="n">
        <v>45945</v>
      </c>
      <c r="C64" s="16" t="s">
        <v>161</v>
      </c>
      <c r="D64" s="16" t="s">
        <v>35</v>
      </c>
      <c r="E64" s="16" t="s">
        <v>23</v>
      </c>
      <c r="F64" s="18" t="s">
        <v>24</v>
      </c>
      <c r="G64" s="18" t="s">
        <v>38</v>
      </c>
      <c r="H64" s="18" t="s">
        <v>132</v>
      </c>
      <c r="I64" s="19" t="n">
        <v>2</v>
      </c>
      <c r="J64" s="20" t="n">
        <v>64</v>
      </c>
      <c r="K64" s="20" t="n">
        <v>49</v>
      </c>
      <c r="L64" s="21" t="n">
        <v>0</v>
      </c>
      <c r="M64" s="14" t="str">
        <f aca="false">IF(B64="","",YEAR(B64)&amp;"-"&amp;IF(MONTH(B64)&lt;10,"0"&amp;MONTH(B64),MONTH(B64)))</f>
        <v>2025-10</v>
      </c>
      <c r="N64" s="15" t="n">
        <f aca="false">IF(A64="","",ROUND(I64*J64,2))</f>
        <v>128</v>
      </c>
      <c r="O64" s="15" t="n">
        <f aca="false">IF(A64="","",ROUND(I64*J64*(1-L64),2))</f>
        <v>128</v>
      </c>
      <c r="P64" s="15" t="n">
        <f aca="false">IF(A64="","",ROUND(I64*K64,2))</f>
        <v>98</v>
      </c>
      <c r="Q64" s="15" t="n">
        <f aca="false">IF(A64="","",O64-P64)</f>
        <v>30</v>
      </c>
      <c r="R64" s="14" t="str">
        <f aca="false">IF(A64="","",IF(OR(B64="",I64&lt;=0,J64&lt;=0,K64&lt;=0,L64&lt;0,L64&gt;0.8),"CHECK","OK"))</f>
        <v>OK</v>
      </c>
    </row>
    <row r="65" customFormat="false" ht="15" hidden="false" customHeight="false" outlineLevel="0" collapsed="false">
      <c r="A65" s="8" t="s">
        <v>162</v>
      </c>
      <c r="B65" s="9" t="n">
        <v>45945</v>
      </c>
      <c r="C65" s="8" t="s">
        <v>163</v>
      </c>
      <c r="D65" s="8" t="s">
        <v>35</v>
      </c>
      <c r="E65" s="8" t="s">
        <v>30</v>
      </c>
      <c r="F65" s="10" t="s">
        <v>31</v>
      </c>
      <c r="G65" s="10" t="s">
        <v>38</v>
      </c>
      <c r="H65" s="10" t="s">
        <v>56</v>
      </c>
      <c r="I65" s="11" t="n">
        <v>2</v>
      </c>
      <c r="J65" s="12" t="n">
        <v>42</v>
      </c>
      <c r="K65" s="12" t="n">
        <v>21</v>
      </c>
      <c r="L65" s="13" t="n">
        <v>0.2</v>
      </c>
      <c r="M65" s="14" t="str">
        <f aca="false">IF(B65="","",YEAR(B65)&amp;"-"&amp;IF(MONTH(B65)&lt;10,"0"&amp;MONTH(B65),MONTH(B65)))</f>
        <v>2025-10</v>
      </c>
      <c r="N65" s="15" t="n">
        <f aca="false">IF(A65="","",ROUND(I65*J65,2))</f>
        <v>84</v>
      </c>
      <c r="O65" s="15" t="n">
        <f aca="false">IF(A65="","",ROUND(I65*J65*(1-L65),2))</f>
        <v>67.2</v>
      </c>
      <c r="P65" s="15" t="n">
        <f aca="false">IF(A65="","",ROUND(I65*K65,2))</f>
        <v>42</v>
      </c>
      <c r="Q65" s="15" t="n">
        <f aca="false">IF(A65="","",O65-P65)</f>
        <v>25.2</v>
      </c>
      <c r="R65" s="14" t="str">
        <f aca="false">IF(A65="","",IF(OR(B65="",I65&lt;=0,J65&lt;=0,K65&lt;=0,L65&lt;0,L65&gt;0.8),"CHECK","OK"))</f>
        <v>OK</v>
      </c>
    </row>
    <row r="66" customFormat="false" ht="15" hidden="false" customHeight="false" outlineLevel="0" collapsed="false">
      <c r="A66" s="16" t="s">
        <v>164</v>
      </c>
      <c r="B66" s="17" t="n">
        <v>45946</v>
      </c>
      <c r="C66" s="16" t="s">
        <v>165</v>
      </c>
      <c r="D66" s="16" t="s">
        <v>22</v>
      </c>
      <c r="E66" s="16" t="s">
        <v>42</v>
      </c>
      <c r="F66" s="18" t="s">
        <v>115</v>
      </c>
      <c r="G66" s="18" t="s">
        <v>25</v>
      </c>
      <c r="H66" s="18" t="s">
        <v>70</v>
      </c>
      <c r="I66" s="19" t="n">
        <v>2</v>
      </c>
      <c r="J66" s="20" t="n">
        <v>1250</v>
      </c>
      <c r="K66" s="20" t="n">
        <v>780</v>
      </c>
      <c r="L66" s="21" t="n">
        <v>0</v>
      </c>
      <c r="M66" s="14" t="str">
        <f aca="false">IF(B66="","",YEAR(B66)&amp;"-"&amp;IF(MONTH(B66)&lt;10,"0"&amp;MONTH(B66),MONTH(B66)))</f>
        <v>2025-10</v>
      </c>
      <c r="N66" s="15" t="n">
        <f aca="false">IF(A66="","",ROUND(I66*J66,2))</f>
        <v>2500</v>
      </c>
      <c r="O66" s="15" t="n">
        <f aca="false">IF(A66="","",ROUND(I66*J66*(1-L66),2))</f>
        <v>2500</v>
      </c>
      <c r="P66" s="15" t="n">
        <f aca="false">IF(A66="","",ROUND(I66*K66,2))</f>
        <v>1560</v>
      </c>
      <c r="Q66" s="15" t="n">
        <f aca="false">IF(A66="","",O66-P66)</f>
        <v>940</v>
      </c>
      <c r="R66" s="14" t="str">
        <f aca="false">IF(A66="","",IF(OR(B66="",I66&lt;=0,J66&lt;=0,K66&lt;=0,L66&lt;0,L66&gt;0.8),"CHECK","OK"))</f>
        <v>OK</v>
      </c>
    </row>
    <row r="67" customFormat="false" ht="15" hidden="false" customHeight="false" outlineLevel="0" collapsed="false">
      <c r="A67" s="8" t="s">
        <v>164</v>
      </c>
      <c r="B67" s="9" t="n">
        <v>45946</v>
      </c>
      <c r="C67" s="8" t="s">
        <v>165</v>
      </c>
      <c r="D67" s="8" t="s">
        <v>22</v>
      </c>
      <c r="E67" s="8" t="s">
        <v>42</v>
      </c>
      <c r="F67" s="10" t="s">
        <v>115</v>
      </c>
      <c r="G67" s="10" t="s">
        <v>48</v>
      </c>
      <c r="H67" s="10" t="s">
        <v>120</v>
      </c>
      <c r="I67" s="11" t="n">
        <v>3</v>
      </c>
      <c r="J67" s="12" t="n">
        <v>185</v>
      </c>
      <c r="K67" s="12" t="n">
        <v>110</v>
      </c>
      <c r="L67" s="13" t="n">
        <v>0.15</v>
      </c>
      <c r="M67" s="14" t="str">
        <f aca="false">IF(B67="","",YEAR(B67)&amp;"-"&amp;IF(MONTH(B67)&lt;10,"0"&amp;MONTH(B67),MONTH(B67)))</f>
        <v>2025-10</v>
      </c>
      <c r="N67" s="15" t="n">
        <f aca="false">IF(A67="","",ROUND(I67*J67,2))</f>
        <v>555</v>
      </c>
      <c r="O67" s="15" t="n">
        <f aca="false">IF(A67="","",ROUND(I67*J67*(1-L67),2))</f>
        <v>471.75</v>
      </c>
      <c r="P67" s="15" t="n">
        <f aca="false">IF(A67="","",ROUND(I67*K67,2))</f>
        <v>330</v>
      </c>
      <c r="Q67" s="15" t="n">
        <f aca="false">IF(A67="","",O67-P67)</f>
        <v>141.75</v>
      </c>
      <c r="R67" s="14" t="str">
        <f aca="false">IF(A67="","",IF(OR(B67="",I67&lt;=0,J67&lt;=0,K67&lt;=0,L67&lt;0,L67&gt;0.8),"CHECK","OK"))</f>
        <v>OK</v>
      </c>
    </row>
    <row r="68" customFormat="false" ht="15" hidden="false" customHeight="false" outlineLevel="0" collapsed="false">
      <c r="A68" s="16" t="s">
        <v>166</v>
      </c>
      <c r="B68" s="17" t="n">
        <v>45946</v>
      </c>
      <c r="C68" s="16" t="s">
        <v>167</v>
      </c>
      <c r="D68" s="16" t="s">
        <v>29</v>
      </c>
      <c r="E68" s="16" t="s">
        <v>42</v>
      </c>
      <c r="F68" s="18" t="s">
        <v>43</v>
      </c>
      <c r="G68" s="18" t="s">
        <v>25</v>
      </c>
      <c r="H68" s="18" t="s">
        <v>92</v>
      </c>
      <c r="I68" s="19" t="n">
        <v>6</v>
      </c>
      <c r="J68" s="20" t="n">
        <v>320</v>
      </c>
      <c r="K68" s="20" t="n">
        <v>185</v>
      </c>
      <c r="L68" s="21" t="n">
        <v>0</v>
      </c>
      <c r="M68" s="14" t="str">
        <f aca="false">IF(B68="","",YEAR(B68)&amp;"-"&amp;IF(MONTH(B68)&lt;10,"0"&amp;MONTH(B68),MONTH(B68)))</f>
        <v>2025-10</v>
      </c>
      <c r="N68" s="15" t="n">
        <f aca="false">IF(A68="","",ROUND(I68*J68,2))</f>
        <v>1920</v>
      </c>
      <c r="O68" s="15" t="n">
        <f aca="false">IF(A68="","",ROUND(I68*J68*(1-L68),2))</f>
        <v>1920</v>
      </c>
      <c r="P68" s="15" t="n">
        <f aca="false">IF(A68="","",ROUND(I68*K68,2))</f>
        <v>1110</v>
      </c>
      <c r="Q68" s="15" t="n">
        <f aca="false">IF(A68="","",O68-P68)</f>
        <v>810</v>
      </c>
      <c r="R68" s="14" t="str">
        <f aca="false">IF(A68="","",IF(OR(B68="",I68&lt;=0,J68&lt;=0,K68&lt;=0,L68&lt;0,L68&gt;0.8),"CHECK","OK"))</f>
        <v>OK</v>
      </c>
    </row>
    <row r="69" customFormat="false" ht="15" hidden="false" customHeight="false" outlineLevel="0" collapsed="false">
      <c r="A69" s="8" t="s">
        <v>168</v>
      </c>
      <c r="B69" s="9" t="n">
        <v>45947</v>
      </c>
      <c r="C69" s="8" t="s">
        <v>169</v>
      </c>
      <c r="D69" s="8" t="s">
        <v>29</v>
      </c>
      <c r="E69" s="8" t="s">
        <v>42</v>
      </c>
      <c r="F69" s="10" t="s">
        <v>115</v>
      </c>
      <c r="G69" s="10" t="s">
        <v>38</v>
      </c>
      <c r="H69" s="10" t="s">
        <v>39</v>
      </c>
      <c r="I69" s="11" t="n">
        <v>4</v>
      </c>
      <c r="J69" s="12" t="n">
        <v>145</v>
      </c>
      <c r="K69" s="12" t="n">
        <v>88</v>
      </c>
      <c r="L69" s="13" t="n">
        <v>0</v>
      </c>
      <c r="M69" s="14" t="str">
        <f aca="false">IF(B69="","",YEAR(B69)&amp;"-"&amp;IF(MONTH(B69)&lt;10,"0"&amp;MONTH(B69),MONTH(B69)))</f>
        <v>2025-10</v>
      </c>
      <c r="N69" s="15" t="n">
        <f aca="false">IF(A69="","",ROUND(I69*J69,2))</f>
        <v>580</v>
      </c>
      <c r="O69" s="15" t="n">
        <f aca="false">IF(A69="","",ROUND(I69*J69*(1-L69),2))</f>
        <v>580</v>
      </c>
      <c r="P69" s="15" t="n">
        <f aca="false">IF(A69="","",ROUND(I69*K69,2))</f>
        <v>352</v>
      </c>
      <c r="Q69" s="15" t="n">
        <f aca="false">IF(A69="","",O69-P69)</f>
        <v>228</v>
      </c>
      <c r="R69" s="14" t="str">
        <f aca="false">IF(A69="","",IF(OR(B69="",I69&lt;=0,J69&lt;=0,K69&lt;=0,L69&lt;0,L69&gt;0.8),"CHECK","OK"))</f>
        <v>OK</v>
      </c>
    </row>
    <row r="70" customFormat="false" ht="15" hidden="false" customHeight="false" outlineLevel="0" collapsed="false">
      <c r="A70" s="16" t="s">
        <v>170</v>
      </c>
      <c r="B70" s="17" t="n">
        <v>45947</v>
      </c>
      <c r="C70" s="16" t="s">
        <v>171</v>
      </c>
      <c r="D70" s="16" t="s">
        <v>35</v>
      </c>
      <c r="E70" s="16" t="s">
        <v>42</v>
      </c>
      <c r="F70" s="18" t="s">
        <v>59</v>
      </c>
      <c r="G70" s="18" t="s">
        <v>38</v>
      </c>
      <c r="H70" s="18" t="s">
        <v>73</v>
      </c>
      <c r="I70" s="19" t="n">
        <v>8</v>
      </c>
      <c r="J70" s="20" t="n">
        <v>28</v>
      </c>
      <c r="K70" s="20" t="n">
        <v>13</v>
      </c>
      <c r="L70" s="21" t="n">
        <v>0.05</v>
      </c>
      <c r="M70" s="14" t="str">
        <f aca="false">IF(B70="","",YEAR(B70)&amp;"-"&amp;IF(MONTH(B70)&lt;10,"0"&amp;MONTH(B70),MONTH(B70)))</f>
        <v>2025-10</v>
      </c>
      <c r="N70" s="15" t="n">
        <f aca="false">IF(A70="","",ROUND(I70*J70,2))</f>
        <v>224</v>
      </c>
      <c r="O70" s="15" t="n">
        <f aca="false">IF(A70="","",ROUND(I70*J70*(1-L70),2))</f>
        <v>212.8</v>
      </c>
      <c r="P70" s="15" t="n">
        <f aca="false">IF(A70="","",ROUND(I70*K70,2))</f>
        <v>104</v>
      </c>
      <c r="Q70" s="15" t="n">
        <f aca="false">IF(A70="","",O70-P70)</f>
        <v>108.8</v>
      </c>
      <c r="R70" s="14" t="str">
        <f aca="false">IF(A70="","",IF(OR(B70="",I70&lt;=0,J70&lt;=0,K70&lt;=0,L70&lt;0,L70&gt;0.8),"CHECK","OK"))</f>
        <v>OK</v>
      </c>
    </row>
    <row r="71" customFormat="false" ht="15" hidden="false" customHeight="false" outlineLevel="0" collapsed="false">
      <c r="A71" s="8" t="s">
        <v>172</v>
      </c>
      <c r="B71" s="9" t="n">
        <v>45947</v>
      </c>
      <c r="C71" s="8" t="s">
        <v>173</v>
      </c>
      <c r="D71" s="8" t="s">
        <v>29</v>
      </c>
      <c r="E71" s="8" t="s">
        <v>36</v>
      </c>
      <c r="F71" s="10" t="s">
        <v>106</v>
      </c>
      <c r="G71" s="10" t="s">
        <v>25</v>
      </c>
      <c r="H71" s="10" t="s">
        <v>65</v>
      </c>
      <c r="I71" s="11" t="n">
        <v>5</v>
      </c>
      <c r="J71" s="12" t="n">
        <v>640</v>
      </c>
      <c r="K71" s="12" t="n">
        <v>460</v>
      </c>
      <c r="L71" s="13" t="n">
        <v>0</v>
      </c>
      <c r="M71" s="14" t="str">
        <f aca="false">IF(B71="","",YEAR(B71)&amp;"-"&amp;IF(MONTH(B71)&lt;10,"0"&amp;MONTH(B71),MONTH(B71)))</f>
        <v>2025-10</v>
      </c>
      <c r="N71" s="15" t="n">
        <f aca="false">IF(A71="","",ROUND(I71*J71,2))</f>
        <v>3200</v>
      </c>
      <c r="O71" s="15" t="n">
        <f aca="false">IF(A71="","",ROUND(I71*J71*(1-L71),2))</f>
        <v>3200</v>
      </c>
      <c r="P71" s="15" t="n">
        <f aca="false">IF(A71="","",ROUND(I71*K71,2))</f>
        <v>2300</v>
      </c>
      <c r="Q71" s="15" t="n">
        <f aca="false">IF(A71="","",O71-P71)</f>
        <v>900</v>
      </c>
      <c r="R71" s="14" t="str">
        <f aca="false">IF(A71="","",IF(OR(B71="",I71&lt;=0,J71&lt;=0,K71&lt;=0,L71&lt;0,L71&gt;0.8),"CHECK","OK"))</f>
        <v>OK</v>
      </c>
    </row>
    <row r="72" customFormat="false" ht="15" hidden="false" customHeight="false" outlineLevel="0" collapsed="false">
      <c r="A72" s="16" t="s">
        <v>174</v>
      </c>
      <c r="B72" s="17" t="n">
        <v>45948</v>
      </c>
      <c r="C72" s="16" t="s">
        <v>175</v>
      </c>
      <c r="D72" s="16" t="s">
        <v>35</v>
      </c>
      <c r="E72" s="16" t="s">
        <v>23</v>
      </c>
      <c r="F72" s="18" t="s">
        <v>24</v>
      </c>
      <c r="G72" s="18" t="s">
        <v>38</v>
      </c>
      <c r="H72" s="18" t="s">
        <v>73</v>
      </c>
      <c r="I72" s="19" t="n">
        <v>6</v>
      </c>
      <c r="J72" s="20" t="n">
        <v>28</v>
      </c>
      <c r="K72" s="20" t="n">
        <v>13</v>
      </c>
      <c r="L72" s="21" t="n">
        <v>0.05</v>
      </c>
      <c r="M72" s="14" t="str">
        <f aca="false">IF(B72="","",YEAR(B72)&amp;"-"&amp;IF(MONTH(B72)&lt;10,"0"&amp;MONTH(B72),MONTH(B72)))</f>
        <v>2025-10</v>
      </c>
      <c r="N72" s="15" t="n">
        <f aca="false">IF(A72="","",ROUND(I72*J72,2))</f>
        <v>168</v>
      </c>
      <c r="O72" s="15" t="n">
        <f aca="false">IF(A72="","",ROUND(I72*J72*(1-L72),2))</f>
        <v>159.6</v>
      </c>
      <c r="P72" s="15" t="n">
        <f aca="false">IF(A72="","",ROUND(I72*K72,2))</f>
        <v>78</v>
      </c>
      <c r="Q72" s="15" t="n">
        <f aca="false">IF(A72="","",O72-P72)</f>
        <v>81.6</v>
      </c>
      <c r="R72" s="14" t="str">
        <f aca="false">IF(A72="","",IF(OR(B72="",I72&lt;=0,J72&lt;=0,K72&lt;=0,L72&lt;0,L72&gt;0.8),"CHECK","OK"))</f>
        <v>OK</v>
      </c>
    </row>
    <row r="73" customFormat="false" ht="15" hidden="false" customHeight="false" outlineLevel="0" collapsed="false">
      <c r="A73" s="8" t="s">
        <v>176</v>
      </c>
      <c r="B73" s="9" t="n">
        <v>45948</v>
      </c>
      <c r="C73" s="8" t="s">
        <v>177</v>
      </c>
      <c r="D73" s="8" t="s">
        <v>35</v>
      </c>
      <c r="E73" s="8" t="s">
        <v>23</v>
      </c>
      <c r="F73" s="10" t="s">
        <v>24</v>
      </c>
      <c r="G73" s="10" t="s">
        <v>48</v>
      </c>
      <c r="H73" s="10" t="s">
        <v>120</v>
      </c>
      <c r="I73" s="11" t="n">
        <v>3</v>
      </c>
      <c r="J73" s="12" t="n">
        <v>185</v>
      </c>
      <c r="K73" s="12" t="n">
        <v>110</v>
      </c>
      <c r="L73" s="13" t="n">
        <v>0.05</v>
      </c>
      <c r="M73" s="14" t="str">
        <f aca="false">IF(B73="","",YEAR(B73)&amp;"-"&amp;IF(MONTH(B73)&lt;10,"0"&amp;MONTH(B73),MONTH(B73)))</f>
        <v>2025-10</v>
      </c>
      <c r="N73" s="15" t="n">
        <f aca="false">IF(A73="","",ROUND(I73*J73,2))</f>
        <v>555</v>
      </c>
      <c r="O73" s="15" t="n">
        <f aca="false">IF(A73="","",ROUND(I73*J73*(1-L73),2))</f>
        <v>527.25</v>
      </c>
      <c r="P73" s="15" t="n">
        <f aca="false">IF(A73="","",ROUND(I73*K73,2))</f>
        <v>330</v>
      </c>
      <c r="Q73" s="15" t="n">
        <f aca="false">IF(A73="","",O73-P73)</f>
        <v>197.25</v>
      </c>
      <c r="R73" s="14" t="str">
        <f aca="false">IF(A73="","",IF(OR(B73="",I73&lt;=0,J73&lt;=0,K73&lt;=0,L73&lt;0,L73&gt;0.8),"CHECK","OK"))</f>
        <v>OK</v>
      </c>
    </row>
    <row r="74" customFormat="false" ht="15" hidden="false" customHeight="false" outlineLevel="0" collapsed="false">
      <c r="A74" s="16" t="s">
        <v>178</v>
      </c>
      <c r="B74" s="17" t="n">
        <v>45948</v>
      </c>
      <c r="C74" s="16" t="s">
        <v>179</v>
      </c>
      <c r="D74" s="16" t="s">
        <v>35</v>
      </c>
      <c r="E74" s="16" t="s">
        <v>30</v>
      </c>
      <c r="F74" s="18" t="s">
        <v>80</v>
      </c>
      <c r="G74" s="18" t="s">
        <v>48</v>
      </c>
      <c r="H74" s="18" t="s">
        <v>49</v>
      </c>
      <c r="I74" s="19" t="n">
        <v>2</v>
      </c>
      <c r="J74" s="20" t="n">
        <v>75</v>
      </c>
      <c r="K74" s="20" t="n">
        <v>38</v>
      </c>
      <c r="L74" s="21" t="n">
        <v>0.05</v>
      </c>
      <c r="M74" s="14" t="str">
        <f aca="false">IF(B74="","",YEAR(B74)&amp;"-"&amp;IF(MONTH(B74)&lt;10,"0"&amp;MONTH(B74),MONTH(B74)))</f>
        <v>2025-10</v>
      </c>
      <c r="N74" s="15" t="n">
        <f aca="false">IF(A74="","",ROUND(I74*J74,2))</f>
        <v>150</v>
      </c>
      <c r="O74" s="15" t="n">
        <f aca="false">IF(A74="","",ROUND(I74*J74*(1-L74),2))</f>
        <v>142.5</v>
      </c>
      <c r="P74" s="15" t="n">
        <f aca="false">IF(A74="","",ROUND(I74*K74,2))</f>
        <v>76</v>
      </c>
      <c r="Q74" s="15" t="n">
        <f aca="false">IF(A74="","",O74-P74)</f>
        <v>66.5</v>
      </c>
      <c r="R74" s="14" t="str">
        <f aca="false">IF(A74="","",IF(OR(B74="",I74&lt;=0,J74&lt;=0,K74&lt;=0,L74&lt;0,L74&gt;0.8),"CHECK","OK"))</f>
        <v>OK</v>
      </c>
    </row>
    <row r="75" customFormat="false" ht="15" hidden="false" customHeight="false" outlineLevel="0" collapsed="false">
      <c r="A75" s="8" t="s">
        <v>180</v>
      </c>
      <c r="B75" s="9" t="n">
        <v>45948</v>
      </c>
      <c r="C75" s="8" t="s">
        <v>181</v>
      </c>
      <c r="D75" s="8" t="s">
        <v>35</v>
      </c>
      <c r="E75" s="8" t="s">
        <v>42</v>
      </c>
      <c r="F75" s="10" t="s">
        <v>59</v>
      </c>
      <c r="G75" s="10" t="s">
        <v>38</v>
      </c>
      <c r="H75" s="10" t="s">
        <v>81</v>
      </c>
      <c r="I75" s="11" t="n">
        <v>1</v>
      </c>
      <c r="J75" s="12" t="n">
        <v>58</v>
      </c>
      <c r="K75" s="12" t="n">
        <v>31</v>
      </c>
      <c r="L75" s="13" t="n">
        <v>0</v>
      </c>
      <c r="M75" s="14" t="str">
        <f aca="false">IF(B75="","",YEAR(B75)&amp;"-"&amp;IF(MONTH(B75)&lt;10,"0"&amp;MONTH(B75),MONTH(B75)))</f>
        <v>2025-10</v>
      </c>
      <c r="N75" s="15" t="n">
        <f aca="false">IF(A75="","",ROUND(I75*J75,2))</f>
        <v>58</v>
      </c>
      <c r="O75" s="15" t="n">
        <f aca="false">IF(A75="","",ROUND(I75*J75*(1-L75),2))</f>
        <v>58</v>
      </c>
      <c r="P75" s="15" t="n">
        <f aca="false">IF(A75="","",ROUND(I75*K75,2))</f>
        <v>31</v>
      </c>
      <c r="Q75" s="15" t="n">
        <f aca="false">IF(A75="","",O75-P75)</f>
        <v>27</v>
      </c>
      <c r="R75" s="14" t="str">
        <f aca="false">IF(A75="","",IF(OR(B75="",I75&lt;=0,J75&lt;=0,K75&lt;=0,L75&lt;0,L75&gt;0.8),"CHECK","OK"))</f>
        <v>OK</v>
      </c>
    </row>
    <row r="76" customFormat="false" ht="15" hidden="false" customHeight="false" outlineLevel="0" collapsed="false">
      <c r="A76" s="16" t="s">
        <v>182</v>
      </c>
      <c r="B76" s="17" t="n">
        <v>45949</v>
      </c>
      <c r="C76" s="16" t="s">
        <v>114</v>
      </c>
      <c r="D76" s="16" t="s">
        <v>29</v>
      </c>
      <c r="E76" s="16" t="s">
        <v>42</v>
      </c>
      <c r="F76" s="18" t="s">
        <v>115</v>
      </c>
      <c r="G76" s="18" t="s">
        <v>38</v>
      </c>
      <c r="H76" s="18" t="s">
        <v>183</v>
      </c>
      <c r="I76" s="19" t="n">
        <v>3</v>
      </c>
      <c r="J76" s="20" t="n">
        <v>68</v>
      </c>
      <c r="K76" s="20" t="n">
        <v>36</v>
      </c>
      <c r="L76" s="21" t="n">
        <v>0.05</v>
      </c>
      <c r="M76" s="14" t="str">
        <f aca="false">IF(B76="","",YEAR(B76)&amp;"-"&amp;IF(MONTH(B76)&lt;10,"0"&amp;MONTH(B76),MONTH(B76)))</f>
        <v>2025-10</v>
      </c>
      <c r="N76" s="15" t="n">
        <f aca="false">IF(A76="","",ROUND(I76*J76,2))</f>
        <v>204</v>
      </c>
      <c r="O76" s="15" t="n">
        <f aca="false">IF(A76="","",ROUND(I76*J76*(1-L76),2))</f>
        <v>193.8</v>
      </c>
      <c r="P76" s="15" t="n">
        <f aca="false">IF(A76="","",ROUND(I76*K76,2))</f>
        <v>108</v>
      </c>
      <c r="Q76" s="15" t="n">
        <f aca="false">IF(A76="","",O76-P76)</f>
        <v>85.8</v>
      </c>
      <c r="R76" s="14" t="str">
        <f aca="false">IF(A76="","",IF(OR(B76="",I76&lt;=0,J76&lt;=0,K76&lt;=0,L76&lt;0,L76&gt;0.8),"CHECK","OK"))</f>
        <v>OK</v>
      </c>
    </row>
    <row r="77" customFormat="false" ht="15" hidden="false" customHeight="false" outlineLevel="0" collapsed="false">
      <c r="A77" s="8" t="s">
        <v>184</v>
      </c>
      <c r="B77" s="9" t="n">
        <v>45949</v>
      </c>
      <c r="C77" s="8" t="s">
        <v>185</v>
      </c>
      <c r="D77" s="8" t="s">
        <v>35</v>
      </c>
      <c r="E77" s="8" t="s">
        <v>42</v>
      </c>
      <c r="F77" s="10" t="s">
        <v>186</v>
      </c>
      <c r="G77" s="10" t="s">
        <v>38</v>
      </c>
      <c r="H77" s="10" t="s">
        <v>73</v>
      </c>
      <c r="I77" s="11" t="n">
        <v>1</v>
      </c>
      <c r="J77" s="12" t="n">
        <v>28</v>
      </c>
      <c r="K77" s="12" t="n">
        <v>13</v>
      </c>
      <c r="L77" s="13" t="n">
        <v>0.1</v>
      </c>
      <c r="M77" s="14" t="str">
        <f aca="false">IF(B77="","",YEAR(B77)&amp;"-"&amp;IF(MONTH(B77)&lt;10,"0"&amp;MONTH(B77),MONTH(B77)))</f>
        <v>2025-10</v>
      </c>
      <c r="N77" s="15" t="n">
        <f aca="false">IF(A77="","",ROUND(I77*J77,2))</f>
        <v>28</v>
      </c>
      <c r="O77" s="15" t="n">
        <f aca="false">IF(A77="","",ROUND(I77*J77*(1-L77),2))</f>
        <v>25.2</v>
      </c>
      <c r="P77" s="15" t="n">
        <f aca="false">IF(A77="","",ROUND(I77*K77,2))</f>
        <v>13</v>
      </c>
      <c r="Q77" s="15" t="n">
        <f aca="false">IF(A77="","",O77-P77)</f>
        <v>12.2</v>
      </c>
      <c r="R77" s="14" t="str">
        <f aca="false">IF(A77="","",IF(OR(B77="",I77&lt;=0,J77&lt;=0,K77&lt;=0,L77&lt;0,L77&gt;0.8),"CHECK","OK"))</f>
        <v>OK</v>
      </c>
    </row>
    <row r="78" customFormat="false" ht="15" hidden="false" customHeight="false" outlineLevel="0" collapsed="false">
      <c r="A78" s="16" t="s">
        <v>187</v>
      </c>
      <c r="B78" s="17" t="n">
        <v>45949</v>
      </c>
      <c r="C78" s="16" t="s">
        <v>188</v>
      </c>
      <c r="D78" s="16" t="s">
        <v>35</v>
      </c>
      <c r="E78" s="16" t="s">
        <v>30</v>
      </c>
      <c r="F78" s="18" t="s">
        <v>55</v>
      </c>
      <c r="G78" s="18" t="s">
        <v>48</v>
      </c>
      <c r="H78" s="18" t="s">
        <v>61</v>
      </c>
      <c r="I78" s="19" t="n">
        <v>2</v>
      </c>
      <c r="J78" s="20" t="n">
        <v>210</v>
      </c>
      <c r="K78" s="20" t="n">
        <v>132</v>
      </c>
      <c r="L78" s="21" t="n">
        <v>0</v>
      </c>
      <c r="M78" s="14" t="str">
        <f aca="false">IF(B78="","",YEAR(B78)&amp;"-"&amp;IF(MONTH(B78)&lt;10,"0"&amp;MONTH(B78),MONTH(B78)))</f>
        <v>2025-10</v>
      </c>
      <c r="N78" s="15" t="n">
        <f aca="false">IF(A78="","",ROUND(I78*J78,2))</f>
        <v>420</v>
      </c>
      <c r="O78" s="15" t="n">
        <f aca="false">IF(A78="","",ROUND(I78*J78*(1-L78),2))</f>
        <v>420</v>
      </c>
      <c r="P78" s="15" t="n">
        <f aca="false">IF(A78="","",ROUND(I78*K78,2))</f>
        <v>264</v>
      </c>
      <c r="Q78" s="15" t="n">
        <f aca="false">IF(A78="","",O78-P78)</f>
        <v>156</v>
      </c>
      <c r="R78" s="14" t="str">
        <f aca="false">IF(A78="","",IF(OR(B78="",I78&lt;=0,J78&lt;=0,K78&lt;=0,L78&lt;0,L78&gt;0.8),"CHECK","OK"))</f>
        <v>OK</v>
      </c>
    </row>
    <row r="79" customFormat="false" ht="15" hidden="false" customHeight="false" outlineLevel="0" collapsed="false">
      <c r="A79" s="8" t="s">
        <v>189</v>
      </c>
      <c r="B79" s="9" t="n">
        <v>45949</v>
      </c>
      <c r="C79" s="8" t="s">
        <v>190</v>
      </c>
      <c r="D79" s="8" t="s">
        <v>29</v>
      </c>
      <c r="E79" s="8" t="s">
        <v>36</v>
      </c>
      <c r="F79" s="10" t="s">
        <v>37</v>
      </c>
      <c r="G79" s="10" t="s">
        <v>38</v>
      </c>
      <c r="H79" s="10" t="s">
        <v>183</v>
      </c>
      <c r="I79" s="11" t="n">
        <v>5</v>
      </c>
      <c r="J79" s="12" t="n">
        <v>68</v>
      </c>
      <c r="K79" s="12" t="n">
        <v>36</v>
      </c>
      <c r="L79" s="13" t="n">
        <v>0.1</v>
      </c>
      <c r="M79" s="14" t="str">
        <f aca="false">IF(B79="","",YEAR(B79)&amp;"-"&amp;IF(MONTH(B79)&lt;10,"0"&amp;MONTH(B79),MONTH(B79)))</f>
        <v>2025-10</v>
      </c>
      <c r="N79" s="15" t="n">
        <f aca="false">IF(A79="","",ROUND(I79*J79,2))</f>
        <v>340</v>
      </c>
      <c r="O79" s="15" t="n">
        <f aca="false">IF(A79="","",ROUND(I79*J79*(1-L79),2))</f>
        <v>306</v>
      </c>
      <c r="P79" s="15" t="n">
        <f aca="false">IF(A79="","",ROUND(I79*K79,2))</f>
        <v>180</v>
      </c>
      <c r="Q79" s="15" t="n">
        <f aca="false">IF(A79="","",O79-P79)</f>
        <v>126</v>
      </c>
      <c r="R79" s="14" t="str">
        <f aca="false">IF(A79="","",IF(OR(B79="",I79&lt;=0,J79&lt;=0,K79&lt;=0,L79&lt;0,L79&gt;0.8),"CHECK","OK"))</f>
        <v>OK</v>
      </c>
    </row>
    <row r="80" customFormat="false" ht="15" hidden="false" customHeight="false" outlineLevel="0" collapsed="false">
      <c r="A80" s="16" t="s">
        <v>191</v>
      </c>
      <c r="B80" s="17" t="n">
        <v>45949</v>
      </c>
      <c r="C80" s="16" t="s">
        <v>99</v>
      </c>
      <c r="D80" s="16" t="s">
        <v>29</v>
      </c>
      <c r="E80" s="16" t="s">
        <v>23</v>
      </c>
      <c r="F80" s="18" t="s">
        <v>68</v>
      </c>
      <c r="G80" s="18" t="s">
        <v>38</v>
      </c>
      <c r="H80" s="18" t="s">
        <v>132</v>
      </c>
      <c r="I80" s="19" t="n">
        <v>5</v>
      </c>
      <c r="J80" s="20" t="n">
        <v>64</v>
      </c>
      <c r="K80" s="20" t="n">
        <v>49</v>
      </c>
      <c r="L80" s="21" t="n">
        <v>0</v>
      </c>
      <c r="M80" s="14" t="str">
        <f aca="false">IF(B80="","",YEAR(B80)&amp;"-"&amp;IF(MONTH(B80)&lt;10,"0"&amp;MONTH(B80),MONTH(B80)))</f>
        <v>2025-10</v>
      </c>
      <c r="N80" s="15" t="n">
        <f aca="false">IF(A80="","",ROUND(I80*J80,2))</f>
        <v>320</v>
      </c>
      <c r="O80" s="15" t="n">
        <f aca="false">IF(A80="","",ROUND(I80*J80*(1-L80),2))</f>
        <v>320</v>
      </c>
      <c r="P80" s="15" t="n">
        <f aca="false">IF(A80="","",ROUND(I80*K80,2))</f>
        <v>245</v>
      </c>
      <c r="Q80" s="15" t="n">
        <f aca="false">IF(A80="","",O80-P80)</f>
        <v>75</v>
      </c>
      <c r="R80" s="14" t="str">
        <f aca="false">IF(A80="","",IF(OR(B80="",I80&lt;=0,J80&lt;=0,K80&lt;=0,L80&lt;0,L80&gt;0.8),"CHECK","OK"))</f>
        <v>OK</v>
      </c>
    </row>
    <row r="81" customFormat="false" ht="15" hidden="false" customHeight="false" outlineLevel="0" collapsed="false">
      <c r="A81" s="8" t="s">
        <v>191</v>
      </c>
      <c r="B81" s="9" t="n">
        <v>45949</v>
      </c>
      <c r="C81" s="8" t="s">
        <v>99</v>
      </c>
      <c r="D81" s="8" t="s">
        <v>29</v>
      </c>
      <c r="E81" s="8" t="s">
        <v>23</v>
      </c>
      <c r="F81" s="10" t="s">
        <v>68</v>
      </c>
      <c r="G81" s="10" t="s">
        <v>38</v>
      </c>
      <c r="H81" s="10" t="s">
        <v>183</v>
      </c>
      <c r="I81" s="11" t="n">
        <v>3</v>
      </c>
      <c r="J81" s="12" t="n">
        <v>68</v>
      </c>
      <c r="K81" s="12" t="n">
        <v>36</v>
      </c>
      <c r="L81" s="13" t="n">
        <v>0.05</v>
      </c>
      <c r="M81" s="14" t="str">
        <f aca="false">IF(B81="","",YEAR(B81)&amp;"-"&amp;IF(MONTH(B81)&lt;10,"0"&amp;MONTH(B81),MONTH(B81)))</f>
        <v>2025-10</v>
      </c>
      <c r="N81" s="15" t="n">
        <f aca="false">IF(A81="","",ROUND(I81*J81,2))</f>
        <v>204</v>
      </c>
      <c r="O81" s="15" t="n">
        <f aca="false">IF(A81="","",ROUND(I81*J81*(1-L81),2))</f>
        <v>193.8</v>
      </c>
      <c r="P81" s="15" t="n">
        <f aca="false">IF(A81="","",ROUND(I81*K81,2))</f>
        <v>108</v>
      </c>
      <c r="Q81" s="15" t="n">
        <f aca="false">IF(A81="","",O81-P81)</f>
        <v>85.8</v>
      </c>
      <c r="R81" s="14" t="str">
        <f aca="false">IF(A81="","",IF(OR(B81="",I81&lt;=0,J81&lt;=0,K81&lt;=0,L81&lt;0,L81&gt;0.8),"CHECK","OK"))</f>
        <v>OK</v>
      </c>
    </row>
    <row r="82" customFormat="false" ht="15" hidden="false" customHeight="false" outlineLevel="0" collapsed="false">
      <c r="A82" s="16" t="s">
        <v>192</v>
      </c>
      <c r="B82" s="17" t="n">
        <v>45949</v>
      </c>
      <c r="C82" s="16" t="s">
        <v>193</v>
      </c>
      <c r="D82" s="16" t="s">
        <v>29</v>
      </c>
      <c r="E82" s="16" t="s">
        <v>42</v>
      </c>
      <c r="F82" s="18" t="s">
        <v>59</v>
      </c>
      <c r="G82" s="18" t="s">
        <v>25</v>
      </c>
      <c r="H82" s="18" t="s">
        <v>70</v>
      </c>
      <c r="I82" s="19" t="n">
        <v>2</v>
      </c>
      <c r="J82" s="20" t="n">
        <v>1250</v>
      </c>
      <c r="K82" s="20" t="n">
        <v>780</v>
      </c>
      <c r="L82" s="21" t="n">
        <v>0</v>
      </c>
      <c r="M82" s="14" t="str">
        <f aca="false">IF(B82="","",YEAR(B82)&amp;"-"&amp;IF(MONTH(B82)&lt;10,"0"&amp;MONTH(B82),MONTH(B82)))</f>
        <v>2025-10</v>
      </c>
      <c r="N82" s="15" t="n">
        <f aca="false">IF(A82="","",ROUND(I82*J82,2))</f>
        <v>2500</v>
      </c>
      <c r="O82" s="15" t="n">
        <f aca="false">IF(A82="","",ROUND(I82*J82*(1-L82),2))</f>
        <v>2500</v>
      </c>
      <c r="P82" s="15" t="n">
        <f aca="false">IF(A82="","",ROUND(I82*K82,2))</f>
        <v>1560</v>
      </c>
      <c r="Q82" s="15" t="n">
        <f aca="false">IF(A82="","",O82-P82)</f>
        <v>940</v>
      </c>
      <c r="R82" s="14" t="str">
        <f aca="false">IF(A82="","",IF(OR(B82="",I82&lt;=0,J82&lt;=0,K82&lt;=0,L82&lt;0,L82&gt;0.8),"CHECK","OK"))</f>
        <v>OK</v>
      </c>
    </row>
    <row r="83" customFormat="false" ht="15" hidden="false" customHeight="false" outlineLevel="0" collapsed="false">
      <c r="A83" s="8" t="s">
        <v>194</v>
      </c>
      <c r="B83" s="9" t="n">
        <v>45950</v>
      </c>
      <c r="C83" s="8" t="s">
        <v>195</v>
      </c>
      <c r="D83" s="8" t="s">
        <v>35</v>
      </c>
      <c r="E83" s="8" t="s">
        <v>30</v>
      </c>
      <c r="F83" s="10" t="s">
        <v>76</v>
      </c>
      <c r="G83" s="10" t="s">
        <v>38</v>
      </c>
      <c r="H83" s="10" t="s">
        <v>44</v>
      </c>
      <c r="I83" s="11" t="n">
        <v>1</v>
      </c>
      <c r="J83" s="12" t="n">
        <v>45</v>
      </c>
      <c r="K83" s="12" t="n">
        <v>24</v>
      </c>
      <c r="L83" s="13" t="n">
        <v>0.05</v>
      </c>
      <c r="M83" s="14" t="str">
        <f aca="false">IF(B83="","",YEAR(B83)&amp;"-"&amp;IF(MONTH(B83)&lt;10,"0"&amp;MONTH(B83),MONTH(B83)))</f>
        <v>2025-10</v>
      </c>
      <c r="N83" s="15" t="n">
        <f aca="false">IF(A83="","",ROUND(I83*J83,2))</f>
        <v>45</v>
      </c>
      <c r="O83" s="15" t="n">
        <f aca="false">IF(A83="","",ROUND(I83*J83*(1-L83),2))</f>
        <v>42.75</v>
      </c>
      <c r="P83" s="15" t="n">
        <f aca="false">IF(A83="","",ROUND(I83*K83,2))</f>
        <v>24</v>
      </c>
      <c r="Q83" s="15" t="n">
        <f aca="false">IF(A83="","",O83-P83)</f>
        <v>18.75</v>
      </c>
      <c r="R83" s="14" t="str">
        <f aca="false">IF(A83="","",IF(OR(B83="",I83&lt;=0,J83&lt;=0,K83&lt;=0,L83&lt;0,L83&gt;0.8),"CHECK","OK"))</f>
        <v>OK</v>
      </c>
    </row>
    <row r="84" customFormat="false" ht="15" hidden="false" customHeight="false" outlineLevel="0" collapsed="false">
      <c r="A84" s="16" t="s">
        <v>196</v>
      </c>
      <c r="B84" s="17" t="n">
        <v>45950</v>
      </c>
      <c r="C84" s="16" t="s">
        <v>99</v>
      </c>
      <c r="D84" s="16" t="s">
        <v>29</v>
      </c>
      <c r="E84" s="16" t="s">
        <v>42</v>
      </c>
      <c r="F84" s="18" t="s">
        <v>186</v>
      </c>
      <c r="G84" s="18" t="s">
        <v>38</v>
      </c>
      <c r="H84" s="18" t="s">
        <v>183</v>
      </c>
      <c r="I84" s="19" t="n">
        <v>3</v>
      </c>
      <c r="J84" s="20" t="n">
        <v>68</v>
      </c>
      <c r="K84" s="20" t="n">
        <v>36</v>
      </c>
      <c r="L84" s="21" t="n">
        <v>0</v>
      </c>
      <c r="M84" s="14" t="str">
        <f aca="false">IF(B84="","",YEAR(B84)&amp;"-"&amp;IF(MONTH(B84)&lt;10,"0"&amp;MONTH(B84),MONTH(B84)))</f>
        <v>2025-10</v>
      </c>
      <c r="N84" s="15" t="n">
        <f aca="false">IF(A84="","",ROUND(I84*J84,2))</f>
        <v>204</v>
      </c>
      <c r="O84" s="15" t="n">
        <f aca="false">IF(A84="","",ROUND(I84*J84*(1-L84),2))</f>
        <v>204</v>
      </c>
      <c r="P84" s="15" t="n">
        <f aca="false">IF(A84="","",ROUND(I84*K84,2))</f>
        <v>108</v>
      </c>
      <c r="Q84" s="15" t="n">
        <f aca="false">IF(A84="","",O84-P84)</f>
        <v>96</v>
      </c>
      <c r="R84" s="14" t="str">
        <f aca="false">IF(A84="","",IF(OR(B84="",I84&lt;=0,J84&lt;=0,K84&lt;=0,L84&lt;0,L84&gt;0.8),"CHECK","OK"))</f>
        <v>OK</v>
      </c>
    </row>
    <row r="85" customFormat="false" ht="15" hidden="false" customHeight="false" outlineLevel="0" collapsed="false">
      <c r="A85" s="8" t="s">
        <v>197</v>
      </c>
      <c r="B85" s="9" t="n">
        <v>45950</v>
      </c>
      <c r="C85" s="8" t="s">
        <v>198</v>
      </c>
      <c r="D85" s="8" t="s">
        <v>35</v>
      </c>
      <c r="E85" s="8" t="s">
        <v>30</v>
      </c>
      <c r="F85" s="10" t="s">
        <v>55</v>
      </c>
      <c r="G85" s="10" t="s">
        <v>48</v>
      </c>
      <c r="H85" s="10" t="s">
        <v>69</v>
      </c>
      <c r="I85" s="11" t="n">
        <v>5</v>
      </c>
      <c r="J85" s="12" t="n">
        <v>920</v>
      </c>
      <c r="K85" s="12" t="n">
        <v>760</v>
      </c>
      <c r="L85" s="13" t="n">
        <v>0.1</v>
      </c>
      <c r="M85" s="14" t="str">
        <f aca="false">IF(B85="","",YEAR(B85)&amp;"-"&amp;IF(MONTH(B85)&lt;10,"0"&amp;MONTH(B85),MONTH(B85)))</f>
        <v>2025-10</v>
      </c>
      <c r="N85" s="15" t="n">
        <f aca="false">IF(A85="","",ROUND(I85*J85,2))</f>
        <v>4600</v>
      </c>
      <c r="O85" s="15" t="n">
        <f aca="false">IF(A85="","",ROUND(I85*J85*(1-L85),2))</f>
        <v>4140</v>
      </c>
      <c r="P85" s="15" t="n">
        <f aca="false">IF(A85="","",ROUND(I85*K85,2))</f>
        <v>3800</v>
      </c>
      <c r="Q85" s="15" t="n">
        <f aca="false">IF(A85="","",O85-P85)</f>
        <v>340</v>
      </c>
      <c r="R85" s="14" t="str">
        <f aca="false">IF(A85="","",IF(OR(B85="",I85&lt;=0,J85&lt;=0,K85&lt;=0,L85&lt;0,L85&gt;0.8),"CHECK","OK"))</f>
        <v>OK</v>
      </c>
    </row>
    <row r="86" customFormat="false" ht="15" hidden="false" customHeight="false" outlineLevel="0" collapsed="false">
      <c r="A86" s="16" t="s">
        <v>199</v>
      </c>
      <c r="B86" s="17" t="n">
        <v>45952</v>
      </c>
      <c r="C86" s="16" t="s">
        <v>200</v>
      </c>
      <c r="D86" s="16" t="s">
        <v>22</v>
      </c>
      <c r="E86" s="16" t="s">
        <v>30</v>
      </c>
      <c r="F86" s="18" t="s">
        <v>55</v>
      </c>
      <c r="G86" s="18" t="s">
        <v>25</v>
      </c>
      <c r="H86" s="18" t="s">
        <v>32</v>
      </c>
      <c r="I86" s="19" t="n">
        <v>5</v>
      </c>
      <c r="J86" s="20" t="n">
        <v>389</v>
      </c>
      <c r="K86" s="20" t="n">
        <v>235</v>
      </c>
      <c r="L86" s="21" t="n">
        <v>0.1</v>
      </c>
      <c r="M86" s="14" t="str">
        <f aca="false">IF(B86="","",YEAR(B86)&amp;"-"&amp;IF(MONTH(B86)&lt;10,"0"&amp;MONTH(B86),MONTH(B86)))</f>
        <v>2025-10</v>
      </c>
      <c r="N86" s="15" t="n">
        <f aca="false">IF(A86="","",ROUND(I86*J86,2))</f>
        <v>1945</v>
      </c>
      <c r="O86" s="15" t="n">
        <f aca="false">IF(A86="","",ROUND(I86*J86*(1-L86),2))</f>
        <v>1750.5</v>
      </c>
      <c r="P86" s="15" t="n">
        <f aca="false">IF(A86="","",ROUND(I86*K86,2))</f>
        <v>1175</v>
      </c>
      <c r="Q86" s="15" t="n">
        <f aca="false">IF(A86="","",O86-P86)</f>
        <v>575.5</v>
      </c>
      <c r="R86" s="14" t="str">
        <f aca="false">IF(A86="","",IF(OR(B86="",I86&lt;=0,J86&lt;=0,K86&lt;=0,L86&lt;0,L86&gt;0.8),"CHECK","OK"))</f>
        <v>OK</v>
      </c>
    </row>
    <row r="87" customFormat="false" ht="15" hidden="false" customHeight="false" outlineLevel="0" collapsed="false">
      <c r="A87" s="8" t="s">
        <v>201</v>
      </c>
      <c r="B87" s="9" t="n">
        <v>45952</v>
      </c>
      <c r="C87" s="8" t="s">
        <v>202</v>
      </c>
      <c r="D87" s="8" t="s">
        <v>29</v>
      </c>
      <c r="E87" s="8" t="s">
        <v>23</v>
      </c>
      <c r="F87" s="10" t="s">
        <v>47</v>
      </c>
      <c r="G87" s="10" t="s">
        <v>25</v>
      </c>
      <c r="H87" s="10" t="s">
        <v>70</v>
      </c>
      <c r="I87" s="11" t="n">
        <v>7</v>
      </c>
      <c r="J87" s="12" t="n">
        <v>1250</v>
      </c>
      <c r="K87" s="12" t="n">
        <v>780</v>
      </c>
      <c r="L87" s="13" t="n">
        <v>0.1</v>
      </c>
      <c r="M87" s="14" t="str">
        <f aca="false">IF(B87="","",YEAR(B87)&amp;"-"&amp;IF(MONTH(B87)&lt;10,"0"&amp;MONTH(B87),MONTH(B87)))</f>
        <v>2025-10</v>
      </c>
      <c r="N87" s="15" t="n">
        <f aca="false">IF(A87="","",ROUND(I87*J87,2))</f>
        <v>8750</v>
      </c>
      <c r="O87" s="15" t="n">
        <f aca="false">IF(A87="","",ROUND(I87*J87*(1-L87),2))</f>
        <v>7875</v>
      </c>
      <c r="P87" s="15" t="n">
        <f aca="false">IF(A87="","",ROUND(I87*K87,2))</f>
        <v>5460</v>
      </c>
      <c r="Q87" s="15" t="n">
        <f aca="false">IF(A87="","",O87-P87)</f>
        <v>2415</v>
      </c>
      <c r="R87" s="14" t="str">
        <f aca="false">IF(A87="","",IF(OR(B87="",I87&lt;=0,J87&lt;=0,K87&lt;=0,L87&lt;0,L87&gt;0.8),"CHECK","OK"))</f>
        <v>OK</v>
      </c>
    </row>
    <row r="88" customFormat="false" ht="15" hidden="false" customHeight="false" outlineLevel="0" collapsed="false">
      <c r="A88" s="16" t="s">
        <v>203</v>
      </c>
      <c r="B88" s="17" t="n">
        <v>45953</v>
      </c>
      <c r="C88" s="16" t="s">
        <v>204</v>
      </c>
      <c r="D88" s="16" t="s">
        <v>35</v>
      </c>
      <c r="E88" s="16" t="s">
        <v>23</v>
      </c>
      <c r="F88" s="18" t="s">
        <v>95</v>
      </c>
      <c r="G88" s="18" t="s">
        <v>38</v>
      </c>
      <c r="H88" s="18" t="s">
        <v>39</v>
      </c>
      <c r="I88" s="19" t="n">
        <v>2</v>
      </c>
      <c r="J88" s="20" t="n">
        <v>145</v>
      </c>
      <c r="K88" s="20" t="n">
        <v>88</v>
      </c>
      <c r="L88" s="21" t="n">
        <v>0.1</v>
      </c>
      <c r="M88" s="14" t="str">
        <f aca="false">IF(B88="","",YEAR(B88)&amp;"-"&amp;IF(MONTH(B88)&lt;10,"0"&amp;MONTH(B88),MONTH(B88)))</f>
        <v>2025-10</v>
      </c>
      <c r="N88" s="15" t="n">
        <f aca="false">IF(A88="","",ROUND(I88*J88,2))</f>
        <v>290</v>
      </c>
      <c r="O88" s="15" t="n">
        <f aca="false">IF(A88="","",ROUND(I88*J88*(1-L88),2))</f>
        <v>261</v>
      </c>
      <c r="P88" s="15" t="n">
        <f aca="false">IF(A88="","",ROUND(I88*K88,2))</f>
        <v>176</v>
      </c>
      <c r="Q88" s="15" t="n">
        <f aca="false">IF(A88="","",O88-P88)</f>
        <v>85</v>
      </c>
      <c r="R88" s="14" t="str">
        <f aca="false">IF(A88="","",IF(OR(B88="",I88&lt;=0,J88&lt;=0,K88&lt;=0,L88&lt;0,L88&gt;0.8),"CHECK","OK"))</f>
        <v>OK</v>
      </c>
    </row>
    <row r="89" customFormat="false" ht="15" hidden="false" customHeight="false" outlineLevel="0" collapsed="false">
      <c r="A89" s="8" t="s">
        <v>205</v>
      </c>
      <c r="B89" s="9" t="n">
        <v>45954</v>
      </c>
      <c r="C89" s="8" t="s">
        <v>206</v>
      </c>
      <c r="D89" s="8" t="s">
        <v>35</v>
      </c>
      <c r="E89" s="8" t="s">
        <v>30</v>
      </c>
      <c r="F89" s="10" t="s">
        <v>55</v>
      </c>
      <c r="G89" s="10" t="s">
        <v>25</v>
      </c>
      <c r="H89" s="10" t="s">
        <v>32</v>
      </c>
      <c r="I89" s="11" t="n">
        <v>1</v>
      </c>
      <c r="J89" s="12" t="n">
        <v>389</v>
      </c>
      <c r="K89" s="12" t="n">
        <v>235</v>
      </c>
      <c r="L89" s="13" t="n">
        <v>0.15</v>
      </c>
      <c r="M89" s="14" t="str">
        <f aca="false">IF(B89="","",YEAR(B89)&amp;"-"&amp;IF(MONTH(B89)&lt;10,"0"&amp;MONTH(B89),MONTH(B89)))</f>
        <v>2025-10</v>
      </c>
      <c r="N89" s="15" t="n">
        <f aca="false">IF(A89="","",ROUND(I89*J89,2))</f>
        <v>389</v>
      </c>
      <c r="O89" s="15" t="n">
        <f aca="false">IF(A89="","",ROUND(I89*J89*(1-L89),2))</f>
        <v>330.65</v>
      </c>
      <c r="P89" s="15" t="n">
        <f aca="false">IF(A89="","",ROUND(I89*K89,2))</f>
        <v>235</v>
      </c>
      <c r="Q89" s="15" t="n">
        <f aca="false">IF(A89="","",O89-P89)</f>
        <v>95.65</v>
      </c>
      <c r="R89" s="14" t="str">
        <f aca="false">IF(A89="","",IF(OR(B89="",I89&lt;=0,J89&lt;=0,K89&lt;=0,L89&lt;0,L89&gt;0.8),"CHECK","OK"))</f>
        <v>OK</v>
      </c>
    </row>
    <row r="90" customFormat="false" ht="15" hidden="false" customHeight="false" outlineLevel="0" collapsed="false">
      <c r="A90" s="16" t="s">
        <v>207</v>
      </c>
      <c r="B90" s="17" t="n">
        <v>45954</v>
      </c>
      <c r="C90" s="16" t="s">
        <v>208</v>
      </c>
      <c r="D90" s="16" t="s">
        <v>35</v>
      </c>
      <c r="E90" s="16" t="s">
        <v>30</v>
      </c>
      <c r="F90" s="18" t="s">
        <v>80</v>
      </c>
      <c r="G90" s="18" t="s">
        <v>25</v>
      </c>
      <c r="H90" s="18" t="s">
        <v>32</v>
      </c>
      <c r="I90" s="19" t="n">
        <v>2</v>
      </c>
      <c r="J90" s="20" t="n">
        <v>389</v>
      </c>
      <c r="K90" s="20" t="n">
        <v>235</v>
      </c>
      <c r="L90" s="21" t="n">
        <v>0.05</v>
      </c>
      <c r="M90" s="14" t="str">
        <f aca="false">IF(B90="","",YEAR(B90)&amp;"-"&amp;IF(MONTH(B90)&lt;10,"0"&amp;MONTH(B90),MONTH(B90)))</f>
        <v>2025-10</v>
      </c>
      <c r="N90" s="15" t="n">
        <f aca="false">IF(A90="","",ROUND(I90*J90,2))</f>
        <v>778</v>
      </c>
      <c r="O90" s="15" t="n">
        <f aca="false">IF(A90="","",ROUND(I90*J90*(1-L90),2))</f>
        <v>739.1</v>
      </c>
      <c r="P90" s="15" t="n">
        <f aca="false">IF(A90="","",ROUND(I90*K90,2))</f>
        <v>470</v>
      </c>
      <c r="Q90" s="15" t="n">
        <f aca="false">IF(A90="","",O90-P90)</f>
        <v>269.1</v>
      </c>
      <c r="R90" s="14" t="str">
        <f aca="false">IF(A90="","",IF(OR(B90="",I90&lt;=0,J90&lt;=0,K90&lt;=0,L90&lt;0,L90&gt;0.8),"CHECK","OK"))</f>
        <v>OK</v>
      </c>
    </row>
    <row r="91" customFormat="false" ht="15" hidden="false" customHeight="false" outlineLevel="0" collapsed="false">
      <c r="A91" s="8" t="s">
        <v>207</v>
      </c>
      <c r="B91" s="9" t="n">
        <v>45954</v>
      </c>
      <c r="C91" s="8" t="s">
        <v>208</v>
      </c>
      <c r="D91" s="8" t="s">
        <v>35</v>
      </c>
      <c r="E91" s="8" t="s">
        <v>30</v>
      </c>
      <c r="F91" s="10" t="s">
        <v>80</v>
      </c>
      <c r="G91" s="10" t="s">
        <v>48</v>
      </c>
      <c r="H91" s="10" t="s">
        <v>61</v>
      </c>
      <c r="I91" s="11" t="n">
        <v>4</v>
      </c>
      <c r="J91" s="12" t="n">
        <v>210</v>
      </c>
      <c r="K91" s="12" t="n">
        <v>132</v>
      </c>
      <c r="L91" s="13" t="n">
        <v>0</v>
      </c>
      <c r="M91" s="14" t="str">
        <f aca="false">IF(B91="","",YEAR(B91)&amp;"-"&amp;IF(MONTH(B91)&lt;10,"0"&amp;MONTH(B91),MONTH(B91)))</f>
        <v>2025-10</v>
      </c>
      <c r="N91" s="15" t="n">
        <f aca="false">IF(A91="","",ROUND(I91*J91,2))</f>
        <v>840</v>
      </c>
      <c r="O91" s="15" t="n">
        <f aca="false">IF(A91="","",ROUND(I91*J91*(1-L91),2))</f>
        <v>840</v>
      </c>
      <c r="P91" s="15" t="n">
        <f aca="false">IF(A91="","",ROUND(I91*K91,2))</f>
        <v>528</v>
      </c>
      <c r="Q91" s="15" t="n">
        <f aca="false">IF(A91="","",O91-P91)</f>
        <v>312</v>
      </c>
      <c r="R91" s="14" t="str">
        <f aca="false">IF(A91="","",IF(OR(B91="",I91&lt;=0,J91&lt;=0,K91&lt;=0,L91&lt;0,L91&gt;0.8),"CHECK","OK"))</f>
        <v>OK</v>
      </c>
    </row>
    <row r="92" customFormat="false" ht="15" hidden="false" customHeight="false" outlineLevel="0" collapsed="false">
      <c r="A92" s="16" t="s">
        <v>209</v>
      </c>
      <c r="B92" s="17" t="n">
        <v>45954</v>
      </c>
      <c r="C92" s="16" t="s">
        <v>63</v>
      </c>
      <c r="D92" s="16" t="s">
        <v>29</v>
      </c>
      <c r="E92" s="16" t="s">
        <v>23</v>
      </c>
      <c r="F92" s="18" t="s">
        <v>89</v>
      </c>
      <c r="G92" s="18" t="s">
        <v>25</v>
      </c>
      <c r="H92" s="18" t="s">
        <v>26</v>
      </c>
      <c r="I92" s="19" t="n">
        <v>4</v>
      </c>
      <c r="J92" s="20" t="n">
        <v>165</v>
      </c>
      <c r="K92" s="20" t="n">
        <v>78</v>
      </c>
      <c r="L92" s="21" t="n">
        <v>0.1</v>
      </c>
      <c r="M92" s="14" t="str">
        <f aca="false">IF(B92="","",YEAR(B92)&amp;"-"&amp;IF(MONTH(B92)&lt;10,"0"&amp;MONTH(B92),MONTH(B92)))</f>
        <v>2025-10</v>
      </c>
      <c r="N92" s="15" t="n">
        <f aca="false">IF(A92="","",ROUND(I92*J92,2))</f>
        <v>660</v>
      </c>
      <c r="O92" s="15" t="n">
        <f aca="false">IF(A92="","",ROUND(I92*J92*(1-L92),2))</f>
        <v>594</v>
      </c>
      <c r="P92" s="15" t="n">
        <f aca="false">IF(A92="","",ROUND(I92*K92,2))</f>
        <v>312</v>
      </c>
      <c r="Q92" s="15" t="n">
        <f aca="false">IF(A92="","",O92-P92)</f>
        <v>282</v>
      </c>
      <c r="R92" s="14" t="str">
        <f aca="false">IF(A92="","",IF(OR(B92="",I92&lt;=0,J92&lt;=0,K92&lt;=0,L92&lt;0,L92&gt;0.8),"CHECK","OK"))</f>
        <v>OK</v>
      </c>
    </row>
    <row r="93" customFormat="false" ht="15" hidden="false" customHeight="false" outlineLevel="0" collapsed="false">
      <c r="A93" s="8" t="s">
        <v>209</v>
      </c>
      <c r="B93" s="9" t="n">
        <v>45954</v>
      </c>
      <c r="C93" s="8" t="s">
        <v>63</v>
      </c>
      <c r="D93" s="8" t="s">
        <v>29</v>
      </c>
      <c r="E93" s="8" t="s">
        <v>23</v>
      </c>
      <c r="F93" s="10" t="s">
        <v>89</v>
      </c>
      <c r="G93" s="10" t="s">
        <v>25</v>
      </c>
      <c r="H93" s="10" t="s">
        <v>32</v>
      </c>
      <c r="I93" s="11" t="n">
        <v>1</v>
      </c>
      <c r="J93" s="12" t="n">
        <v>389</v>
      </c>
      <c r="K93" s="12" t="n">
        <v>235</v>
      </c>
      <c r="L93" s="13" t="n">
        <v>0</v>
      </c>
      <c r="M93" s="14" t="str">
        <f aca="false">IF(B93="","",YEAR(B93)&amp;"-"&amp;IF(MONTH(B93)&lt;10,"0"&amp;MONTH(B93),MONTH(B93)))</f>
        <v>2025-10</v>
      </c>
      <c r="N93" s="15" t="n">
        <f aca="false">IF(A93="","",ROUND(I93*J93,2))</f>
        <v>389</v>
      </c>
      <c r="O93" s="15" t="n">
        <f aca="false">IF(A93="","",ROUND(I93*J93*(1-L93),2))</f>
        <v>389</v>
      </c>
      <c r="P93" s="15" t="n">
        <f aca="false">IF(A93="","",ROUND(I93*K93,2))</f>
        <v>235</v>
      </c>
      <c r="Q93" s="15" t="n">
        <f aca="false">IF(A93="","",O93-P93)</f>
        <v>154</v>
      </c>
      <c r="R93" s="14" t="str">
        <f aca="false">IF(A93="","",IF(OR(B93="",I93&lt;=0,J93&lt;=0,K93&lt;=0,L93&lt;0,L93&gt;0.8),"CHECK","OK"))</f>
        <v>OK</v>
      </c>
    </row>
    <row r="94" customFormat="false" ht="15" hidden="false" customHeight="false" outlineLevel="0" collapsed="false">
      <c r="A94" s="16" t="s">
        <v>210</v>
      </c>
      <c r="B94" s="17" t="n">
        <v>45954</v>
      </c>
      <c r="C94" s="16" t="s">
        <v>211</v>
      </c>
      <c r="D94" s="16" t="s">
        <v>35</v>
      </c>
      <c r="E94" s="16" t="s">
        <v>30</v>
      </c>
      <c r="F94" s="18" t="s">
        <v>55</v>
      </c>
      <c r="G94" s="18" t="s">
        <v>25</v>
      </c>
      <c r="H94" s="18" t="s">
        <v>212</v>
      </c>
      <c r="I94" s="19" t="n">
        <v>3</v>
      </c>
      <c r="J94" s="20" t="n">
        <v>449</v>
      </c>
      <c r="K94" s="20" t="n">
        <v>275</v>
      </c>
      <c r="L94" s="21" t="n">
        <v>0.05</v>
      </c>
      <c r="M94" s="14" t="str">
        <f aca="false">IF(B94="","",YEAR(B94)&amp;"-"&amp;IF(MONTH(B94)&lt;10,"0"&amp;MONTH(B94),MONTH(B94)))</f>
        <v>2025-10</v>
      </c>
      <c r="N94" s="15" t="n">
        <f aca="false">IF(A94="","",ROUND(I94*J94,2))</f>
        <v>1347</v>
      </c>
      <c r="O94" s="15" t="n">
        <f aca="false">IF(A94="","",ROUND(I94*J94*(1-L94),2))</f>
        <v>1279.65</v>
      </c>
      <c r="P94" s="15" t="n">
        <f aca="false">IF(A94="","",ROUND(I94*K94,2))</f>
        <v>825</v>
      </c>
      <c r="Q94" s="15" t="n">
        <f aca="false">IF(A94="","",O94-P94)</f>
        <v>454.65</v>
      </c>
      <c r="R94" s="14" t="str">
        <f aca="false">IF(A94="","",IF(OR(B94="",I94&lt;=0,J94&lt;=0,K94&lt;=0,L94&lt;0,L94&gt;0.8),"CHECK","OK"))</f>
        <v>OK</v>
      </c>
    </row>
    <row r="95" customFormat="false" ht="15" hidden="false" customHeight="false" outlineLevel="0" collapsed="false">
      <c r="A95" s="8" t="s">
        <v>213</v>
      </c>
      <c r="B95" s="9" t="n">
        <v>45954</v>
      </c>
      <c r="C95" s="8" t="s">
        <v>214</v>
      </c>
      <c r="D95" s="8" t="s">
        <v>35</v>
      </c>
      <c r="E95" s="8" t="s">
        <v>30</v>
      </c>
      <c r="F95" s="10" t="s">
        <v>85</v>
      </c>
      <c r="G95" s="10" t="s">
        <v>38</v>
      </c>
      <c r="H95" s="10" t="s">
        <v>44</v>
      </c>
      <c r="I95" s="11" t="n">
        <v>3</v>
      </c>
      <c r="J95" s="12" t="n">
        <v>45</v>
      </c>
      <c r="K95" s="12" t="n">
        <v>24</v>
      </c>
      <c r="L95" s="13" t="n">
        <v>0.1</v>
      </c>
      <c r="M95" s="14" t="str">
        <f aca="false">IF(B95="","",YEAR(B95)&amp;"-"&amp;IF(MONTH(B95)&lt;10,"0"&amp;MONTH(B95),MONTH(B95)))</f>
        <v>2025-10</v>
      </c>
      <c r="N95" s="15" t="n">
        <f aca="false">IF(A95="","",ROUND(I95*J95,2))</f>
        <v>135</v>
      </c>
      <c r="O95" s="15" t="n">
        <f aca="false">IF(A95="","",ROUND(I95*J95*(1-L95),2))</f>
        <v>121.5</v>
      </c>
      <c r="P95" s="15" t="n">
        <f aca="false">IF(A95="","",ROUND(I95*K95,2))</f>
        <v>72</v>
      </c>
      <c r="Q95" s="15" t="n">
        <f aca="false">IF(A95="","",O95-P95)</f>
        <v>49.5</v>
      </c>
      <c r="R95" s="14" t="str">
        <f aca="false">IF(A95="","",IF(OR(B95="",I95&lt;=0,J95&lt;=0,K95&lt;=0,L95&lt;0,L95&gt;0.8),"CHECK","OK"))</f>
        <v>OK</v>
      </c>
    </row>
    <row r="96" customFormat="false" ht="15" hidden="false" customHeight="false" outlineLevel="0" collapsed="false">
      <c r="A96" s="16" t="s">
        <v>213</v>
      </c>
      <c r="B96" s="17" t="n">
        <v>45954</v>
      </c>
      <c r="C96" s="16" t="s">
        <v>214</v>
      </c>
      <c r="D96" s="16" t="s">
        <v>35</v>
      </c>
      <c r="E96" s="16" t="s">
        <v>30</v>
      </c>
      <c r="F96" s="18" t="s">
        <v>85</v>
      </c>
      <c r="G96" s="18" t="s">
        <v>25</v>
      </c>
      <c r="H96" s="18" t="s">
        <v>127</v>
      </c>
      <c r="I96" s="19" t="n">
        <v>2</v>
      </c>
      <c r="J96" s="20" t="n">
        <v>790</v>
      </c>
      <c r="K96" s="20" t="n">
        <v>645</v>
      </c>
      <c r="L96" s="21" t="n">
        <v>0</v>
      </c>
      <c r="M96" s="14" t="str">
        <f aca="false">IF(B96="","",YEAR(B96)&amp;"-"&amp;IF(MONTH(B96)&lt;10,"0"&amp;MONTH(B96),MONTH(B96)))</f>
        <v>2025-10</v>
      </c>
      <c r="N96" s="15" t="n">
        <f aca="false">IF(A96="","",ROUND(I96*J96,2))</f>
        <v>1580</v>
      </c>
      <c r="O96" s="15" t="n">
        <f aca="false">IF(A96="","",ROUND(I96*J96*(1-L96),2))</f>
        <v>1580</v>
      </c>
      <c r="P96" s="15" t="n">
        <f aca="false">IF(A96="","",ROUND(I96*K96,2))</f>
        <v>1290</v>
      </c>
      <c r="Q96" s="15" t="n">
        <f aca="false">IF(A96="","",O96-P96)</f>
        <v>290</v>
      </c>
      <c r="R96" s="14" t="str">
        <f aca="false">IF(A96="","",IF(OR(B96="",I96&lt;=0,J96&lt;=0,K96&lt;=0,L96&lt;0,L96&gt;0.8),"CHECK","OK"))</f>
        <v>OK</v>
      </c>
    </row>
    <row r="97" customFormat="false" ht="15" hidden="false" customHeight="false" outlineLevel="0" collapsed="false">
      <c r="A97" s="8" t="s">
        <v>215</v>
      </c>
      <c r="B97" s="9" t="n">
        <v>45955</v>
      </c>
      <c r="C97" s="8" t="s">
        <v>202</v>
      </c>
      <c r="D97" s="8" t="s">
        <v>29</v>
      </c>
      <c r="E97" s="8" t="s">
        <v>30</v>
      </c>
      <c r="F97" s="10" t="s">
        <v>76</v>
      </c>
      <c r="G97" s="10" t="s">
        <v>25</v>
      </c>
      <c r="H97" s="10" t="s">
        <v>26</v>
      </c>
      <c r="I97" s="11" t="n">
        <v>5</v>
      </c>
      <c r="J97" s="12" t="n">
        <v>165</v>
      </c>
      <c r="K97" s="12" t="n">
        <v>78</v>
      </c>
      <c r="L97" s="13" t="n">
        <v>0</v>
      </c>
      <c r="M97" s="14" t="str">
        <f aca="false">IF(B97="","",YEAR(B97)&amp;"-"&amp;IF(MONTH(B97)&lt;10,"0"&amp;MONTH(B97),MONTH(B97)))</f>
        <v>2025-10</v>
      </c>
      <c r="N97" s="15" t="n">
        <f aca="false">IF(A97="","",ROUND(I97*J97,2))</f>
        <v>825</v>
      </c>
      <c r="O97" s="15" t="n">
        <f aca="false">IF(A97="","",ROUND(I97*J97*(1-L97),2))</f>
        <v>825</v>
      </c>
      <c r="P97" s="15" t="n">
        <f aca="false">IF(A97="","",ROUND(I97*K97,2))</f>
        <v>390</v>
      </c>
      <c r="Q97" s="15" t="n">
        <f aca="false">IF(A97="","",O97-P97)</f>
        <v>435</v>
      </c>
      <c r="R97" s="14" t="str">
        <f aca="false">IF(A97="","",IF(OR(B97="",I97&lt;=0,J97&lt;=0,K97&lt;=0,L97&lt;0,L97&gt;0.8),"CHECK","OK"))</f>
        <v>OK</v>
      </c>
    </row>
    <row r="98" customFormat="false" ht="15" hidden="false" customHeight="false" outlineLevel="0" collapsed="false">
      <c r="A98" s="16" t="s">
        <v>216</v>
      </c>
      <c r="B98" s="17" t="n">
        <v>45955</v>
      </c>
      <c r="C98" s="16" t="s">
        <v>217</v>
      </c>
      <c r="D98" s="16" t="s">
        <v>29</v>
      </c>
      <c r="E98" s="16" t="s">
        <v>42</v>
      </c>
      <c r="F98" s="18" t="s">
        <v>186</v>
      </c>
      <c r="G98" s="18" t="s">
        <v>25</v>
      </c>
      <c r="H98" s="18" t="s">
        <v>65</v>
      </c>
      <c r="I98" s="19" t="n">
        <v>4</v>
      </c>
      <c r="J98" s="20" t="n">
        <v>640</v>
      </c>
      <c r="K98" s="20" t="n">
        <v>460</v>
      </c>
      <c r="L98" s="21" t="n">
        <v>0</v>
      </c>
      <c r="M98" s="14" t="str">
        <f aca="false">IF(B98="","",YEAR(B98)&amp;"-"&amp;IF(MONTH(B98)&lt;10,"0"&amp;MONTH(B98),MONTH(B98)))</f>
        <v>2025-10</v>
      </c>
      <c r="N98" s="15" t="n">
        <f aca="false">IF(A98="","",ROUND(I98*J98,2))</f>
        <v>2560</v>
      </c>
      <c r="O98" s="15" t="n">
        <f aca="false">IF(A98="","",ROUND(I98*J98*(1-L98),2))</f>
        <v>2560</v>
      </c>
      <c r="P98" s="15" t="n">
        <f aca="false">IF(A98="","",ROUND(I98*K98,2))</f>
        <v>1840</v>
      </c>
      <c r="Q98" s="15" t="n">
        <f aca="false">IF(A98="","",O98-P98)</f>
        <v>720</v>
      </c>
      <c r="R98" s="14" t="str">
        <f aca="false">IF(A98="","",IF(OR(B98="",I98&lt;=0,J98&lt;=0,K98&lt;=0,L98&lt;0,L98&gt;0.8),"CHECK","OK"))</f>
        <v>OK</v>
      </c>
    </row>
    <row r="99" customFormat="false" ht="15" hidden="false" customHeight="false" outlineLevel="0" collapsed="false">
      <c r="A99" s="8" t="s">
        <v>218</v>
      </c>
      <c r="B99" s="9" t="n">
        <v>45955</v>
      </c>
      <c r="C99" s="8" t="s">
        <v>167</v>
      </c>
      <c r="D99" s="8" t="s">
        <v>29</v>
      </c>
      <c r="E99" s="8" t="s">
        <v>36</v>
      </c>
      <c r="F99" s="10" t="s">
        <v>106</v>
      </c>
      <c r="G99" s="10" t="s">
        <v>38</v>
      </c>
      <c r="H99" s="10" t="s">
        <v>39</v>
      </c>
      <c r="I99" s="11" t="n">
        <v>1</v>
      </c>
      <c r="J99" s="12" t="n">
        <v>145</v>
      </c>
      <c r="K99" s="12" t="n">
        <v>88</v>
      </c>
      <c r="L99" s="13" t="n">
        <v>0</v>
      </c>
      <c r="M99" s="14" t="str">
        <f aca="false">IF(B99="","",YEAR(B99)&amp;"-"&amp;IF(MONTH(B99)&lt;10,"0"&amp;MONTH(B99),MONTH(B99)))</f>
        <v>2025-10</v>
      </c>
      <c r="N99" s="15" t="n">
        <f aca="false">IF(A99="","",ROUND(I99*J99,2))</f>
        <v>145</v>
      </c>
      <c r="O99" s="15" t="n">
        <f aca="false">IF(A99="","",ROUND(I99*J99*(1-L99),2))</f>
        <v>145</v>
      </c>
      <c r="P99" s="15" t="n">
        <f aca="false">IF(A99="","",ROUND(I99*K99,2))</f>
        <v>88</v>
      </c>
      <c r="Q99" s="15" t="n">
        <f aca="false">IF(A99="","",O99-P99)</f>
        <v>57</v>
      </c>
      <c r="R99" s="14" t="str">
        <f aca="false">IF(A99="","",IF(OR(B99="",I99&lt;=0,J99&lt;=0,K99&lt;=0,L99&lt;0,L99&gt;0.8),"CHECK","OK"))</f>
        <v>OK</v>
      </c>
    </row>
    <row r="100" customFormat="false" ht="15" hidden="false" customHeight="false" outlineLevel="0" collapsed="false">
      <c r="A100" s="16" t="s">
        <v>219</v>
      </c>
      <c r="B100" s="17" t="n">
        <v>45962</v>
      </c>
      <c r="C100" s="16" t="s">
        <v>220</v>
      </c>
      <c r="D100" s="16" t="s">
        <v>29</v>
      </c>
      <c r="E100" s="16" t="s">
        <v>30</v>
      </c>
      <c r="F100" s="18" t="s">
        <v>85</v>
      </c>
      <c r="G100" s="18" t="s">
        <v>48</v>
      </c>
      <c r="H100" s="18" t="s">
        <v>69</v>
      </c>
      <c r="I100" s="19" t="n">
        <v>2</v>
      </c>
      <c r="J100" s="20" t="n">
        <v>920</v>
      </c>
      <c r="K100" s="20" t="n">
        <v>760</v>
      </c>
      <c r="L100" s="21" t="n">
        <v>0.3</v>
      </c>
      <c r="M100" s="14" t="str">
        <f aca="false">IF(B100="","",YEAR(B100)&amp;"-"&amp;IF(MONTH(B100)&lt;10,"0"&amp;MONTH(B100),MONTH(B100)))</f>
        <v>2025-11</v>
      </c>
      <c r="N100" s="15" t="n">
        <f aca="false">IF(A100="","",ROUND(I100*J100,2))</f>
        <v>1840</v>
      </c>
      <c r="O100" s="15" t="n">
        <f aca="false">IF(A100="","",ROUND(I100*J100*(1-L100),2))</f>
        <v>1288</v>
      </c>
      <c r="P100" s="15" t="n">
        <f aca="false">IF(A100="","",ROUND(I100*K100,2))</f>
        <v>1520</v>
      </c>
      <c r="Q100" s="15" t="n">
        <f aca="false">IF(A100="","",O100-P100)</f>
        <v>-232</v>
      </c>
      <c r="R100" s="14" t="str">
        <f aca="false">IF(A100="","",IF(OR(B100="",I100&lt;=0,J100&lt;=0,K100&lt;=0,L100&lt;0,L100&gt;0.8),"CHECK","OK"))</f>
        <v>OK</v>
      </c>
    </row>
    <row r="101" customFormat="false" ht="15" hidden="false" customHeight="false" outlineLevel="0" collapsed="false">
      <c r="A101" s="8" t="s">
        <v>221</v>
      </c>
      <c r="B101" s="9" t="n">
        <v>45962</v>
      </c>
      <c r="C101" s="8" t="s">
        <v>181</v>
      </c>
      <c r="D101" s="8" t="s">
        <v>35</v>
      </c>
      <c r="E101" s="8" t="s">
        <v>30</v>
      </c>
      <c r="F101" s="10" t="s">
        <v>85</v>
      </c>
      <c r="G101" s="10" t="s">
        <v>38</v>
      </c>
      <c r="H101" s="10" t="s">
        <v>39</v>
      </c>
      <c r="I101" s="11" t="n">
        <v>3</v>
      </c>
      <c r="J101" s="12" t="n">
        <v>145</v>
      </c>
      <c r="K101" s="12" t="n">
        <v>88</v>
      </c>
      <c r="L101" s="13" t="n">
        <v>0</v>
      </c>
      <c r="M101" s="14" t="str">
        <f aca="false">IF(B101="","",YEAR(B101)&amp;"-"&amp;IF(MONTH(B101)&lt;10,"0"&amp;MONTH(B101),MONTH(B101)))</f>
        <v>2025-11</v>
      </c>
      <c r="N101" s="15" t="n">
        <f aca="false">IF(A101="","",ROUND(I101*J101,2))</f>
        <v>435</v>
      </c>
      <c r="O101" s="15" t="n">
        <f aca="false">IF(A101="","",ROUND(I101*J101*(1-L101),2))</f>
        <v>435</v>
      </c>
      <c r="P101" s="15" t="n">
        <f aca="false">IF(A101="","",ROUND(I101*K101,2))</f>
        <v>264</v>
      </c>
      <c r="Q101" s="15" t="n">
        <f aca="false">IF(A101="","",O101-P101)</f>
        <v>171</v>
      </c>
      <c r="R101" s="14" t="str">
        <f aca="false">IF(A101="","",IF(OR(B101="",I101&lt;=0,J101&lt;=0,K101&lt;=0,L101&lt;0,L101&gt;0.8),"CHECK","OK"))</f>
        <v>OK</v>
      </c>
    </row>
    <row r="102" customFormat="false" ht="15" hidden="false" customHeight="false" outlineLevel="0" collapsed="false">
      <c r="A102" s="16" t="s">
        <v>222</v>
      </c>
      <c r="B102" s="17" t="n">
        <v>45962</v>
      </c>
      <c r="C102" s="16" t="s">
        <v>223</v>
      </c>
      <c r="D102" s="16" t="s">
        <v>22</v>
      </c>
      <c r="E102" s="16" t="s">
        <v>30</v>
      </c>
      <c r="F102" s="18" t="s">
        <v>80</v>
      </c>
      <c r="G102" s="18" t="s">
        <v>38</v>
      </c>
      <c r="H102" s="18" t="s">
        <v>44</v>
      </c>
      <c r="I102" s="19" t="n">
        <v>5</v>
      </c>
      <c r="J102" s="20" t="n">
        <v>45</v>
      </c>
      <c r="K102" s="20" t="n">
        <v>24</v>
      </c>
      <c r="L102" s="21" t="n">
        <v>0</v>
      </c>
      <c r="M102" s="14" t="str">
        <f aca="false">IF(B102="","",YEAR(B102)&amp;"-"&amp;IF(MONTH(B102)&lt;10,"0"&amp;MONTH(B102),MONTH(B102)))</f>
        <v>2025-11</v>
      </c>
      <c r="N102" s="15" t="n">
        <f aca="false">IF(A102="","",ROUND(I102*J102,2))</f>
        <v>225</v>
      </c>
      <c r="O102" s="15" t="n">
        <f aca="false">IF(A102="","",ROUND(I102*J102*(1-L102),2))</f>
        <v>225</v>
      </c>
      <c r="P102" s="15" t="n">
        <f aca="false">IF(A102="","",ROUND(I102*K102,2))</f>
        <v>120</v>
      </c>
      <c r="Q102" s="15" t="n">
        <f aca="false">IF(A102="","",O102-P102)</f>
        <v>105</v>
      </c>
      <c r="R102" s="14" t="str">
        <f aca="false">IF(A102="","",IF(OR(B102="",I102&lt;=0,J102&lt;=0,K102&lt;=0,L102&lt;0,L102&gt;0.8),"CHECK","OK"))</f>
        <v>OK</v>
      </c>
    </row>
    <row r="103" customFormat="false" ht="15" hidden="false" customHeight="false" outlineLevel="0" collapsed="false">
      <c r="A103" s="8" t="s">
        <v>222</v>
      </c>
      <c r="B103" s="9" t="n">
        <v>45962</v>
      </c>
      <c r="C103" s="8" t="s">
        <v>223</v>
      </c>
      <c r="D103" s="8" t="s">
        <v>22</v>
      </c>
      <c r="E103" s="8" t="s">
        <v>30</v>
      </c>
      <c r="F103" s="10" t="s">
        <v>80</v>
      </c>
      <c r="G103" s="10" t="s">
        <v>48</v>
      </c>
      <c r="H103" s="10" t="s">
        <v>150</v>
      </c>
      <c r="I103" s="11" t="n">
        <v>1</v>
      </c>
      <c r="J103" s="12" t="n">
        <v>560</v>
      </c>
      <c r="K103" s="12" t="n">
        <v>445</v>
      </c>
      <c r="L103" s="13" t="n">
        <v>0.1</v>
      </c>
      <c r="M103" s="14" t="str">
        <f aca="false">IF(B103="","",YEAR(B103)&amp;"-"&amp;IF(MONTH(B103)&lt;10,"0"&amp;MONTH(B103),MONTH(B103)))</f>
        <v>2025-11</v>
      </c>
      <c r="N103" s="15" t="n">
        <f aca="false">IF(A103="","",ROUND(I103*J103,2))</f>
        <v>560</v>
      </c>
      <c r="O103" s="15" t="n">
        <f aca="false">IF(A103="","",ROUND(I103*J103*(1-L103),2))</f>
        <v>504</v>
      </c>
      <c r="P103" s="15" t="n">
        <f aca="false">IF(A103="","",ROUND(I103*K103,2))</f>
        <v>445</v>
      </c>
      <c r="Q103" s="15" t="n">
        <f aca="false">IF(A103="","",O103-P103)</f>
        <v>59</v>
      </c>
      <c r="R103" s="14" t="str">
        <f aca="false">IF(A103="","",IF(OR(B103="",I103&lt;=0,J103&lt;=0,K103&lt;=0,L103&lt;0,L103&gt;0.8),"CHECK","OK"))</f>
        <v>OK</v>
      </c>
    </row>
    <row r="104" customFormat="false" ht="15" hidden="false" customHeight="false" outlineLevel="0" collapsed="false">
      <c r="A104" s="16" t="s">
        <v>224</v>
      </c>
      <c r="B104" s="17" t="n">
        <v>45962</v>
      </c>
      <c r="C104" s="16" t="s">
        <v>163</v>
      </c>
      <c r="D104" s="16" t="s">
        <v>35</v>
      </c>
      <c r="E104" s="16" t="s">
        <v>30</v>
      </c>
      <c r="F104" s="18" t="s">
        <v>76</v>
      </c>
      <c r="G104" s="18" t="s">
        <v>38</v>
      </c>
      <c r="H104" s="18" t="s">
        <v>44</v>
      </c>
      <c r="I104" s="19" t="n">
        <v>4</v>
      </c>
      <c r="J104" s="20" t="n">
        <v>45</v>
      </c>
      <c r="K104" s="20" t="n">
        <v>24</v>
      </c>
      <c r="L104" s="21" t="n">
        <v>0.05</v>
      </c>
      <c r="M104" s="14" t="str">
        <f aca="false">IF(B104="","",YEAR(B104)&amp;"-"&amp;IF(MONTH(B104)&lt;10,"0"&amp;MONTH(B104),MONTH(B104)))</f>
        <v>2025-11</v>
      </c>
      <c r="N104" s="15" t="n">
        <f aca="false">IF(A104="","",ROUND(I104*J104,2))</f>
        <v>180</v>
      </c>
      <c r="O104" s="15" t="n">
        <f aca="false">IF(A104="","",ROUND(I104*J104*(1-L104),2))</f>
        <v>171</v>
      </c>
      <c r="P104" s="15" t="n">
        <f aca="false">IF(A104="","",ROUND(I104*K104,2))</f>
        <v>96</v>
      </c>
      <c r="Q104" s="15" t="n">
        <f aca="false">IF(A104="","",O104-P104)</f>
        <v>75</v>
      </c>
      <c r="R104" s="14" t="str">
        <f aca="false">IF(A104="","",IF(OR(B104="",I104&lt;=0,J104&lt;=0,K104&lt;=0,L104&lt;0,L104&gt;0.8),"CHECK","OK"))</f>
        <v>OK</v>
      </c>
    </row>
    <row r="105" customFormat="false" ht="15" hidden="false" customHeight="false" outlineLevel="0" collapsed="false">
      <c r="A105" s="8" t="s">
        <v>225</v>
      </c>
      <c r="B105" s="9" t="n">
        <v>45963</v>
      </c>
      <c r="C105" s="8" t="s">
        <v>226</v>
      </c>
      <c r="D105" s="8" t="s">
        <v>22</v>
      </c>
      <c r="E105" s="8" t="s">
        <v>36</v>
      </c>
      <c r="F105" s="10" t="s">
        <v>153</v>
      </c>
      <c r="G105" s="10" t="s">
        <v>25</v>
      </c>
      <c r="H105" s="10" t="s">
        <v>32</v>
      </c>
      <c r="I105" s="11" t="n">
        <v>3</v>
      </c>
      <c r="J105" s="12" t="n">
        <v>389</v>
      </c>
      <c r="K105" s="12" t="n">
        <v>235</v>
      </c>
      <c r="L105" s="13" t="n">
        <v>0.05</v>
      </c>
      <c r="M105" s="14" t="str">
        <f aca="false">IF(B105="","",YEAR(B105)&amp;"-"&amp;IF(MONTH(B105)&lt;10,"0"&amp;MONTH(B105),MONTH(B105)))</f>
        <v>2025-11</v>
      </c>
      <c r="N105" s="15" t="n">
        <f aca="false">IF(A105="","",ROUND(I105*J105,2))</f>
        <v>1167</v>
      </c>
      <c r="O105" s="15" t="n">
        <f aca="false">IF(A105="","",ROUND(I105*J105*(1-L105),2))</f>
        <v>1108.65</v>
      </c>
      <c r="P105" s="15" t="n">
        <f aca="false">IF(A105="","",ROUND(I105*K105,2))</f>
        <v>705</v>
      </c>
      <c r="Q105" s="15" t="n">
        <f aca="false">IF(A105="","",O105-P105)</f>
        <v>403.65</v>
      </c>
      <c r="R105" s="14" t="str">
        <f aca="false">IF(A105="","",IF(OR(B105="",I105&lt;=0,J105&lt;=0,K105&lt;=0,L105&lt;0,L105&gt;0.8),"CHECK","OK"))</f>
        <v>OK</v>
      </c>
    </row>
    <row r="106" customFormat="false" ht="15" hidden="false" customHeight="false" outlineLevel="0" collapsed="false">
      <c r="A106" s="16" t="s">
        <v>227</v>
      </c>
      <c r="B106" s="17" t="n">
        <v>45963</v>
      </c>
      <c r="C106" s="16" t="s">
        <v>228</v>
      </c>
      <c r="D106" s="16" t="s">
        <v>35</v>
      </c>
      <c r="E106" s="16" t="s">
        <v>30</v>
      </c>
      <c r="F106" s="18" t="s">
        <v>55</v>
      </c>
      <c r="G106" s="18" t="s">
        <v>38</v>
      </c>
      <c r="H106" s="18" t="s">
        <v>56</v>
      </c>
      <c r="I106" s="19" t="n">
        <v>3</v>
      </c>
      <c r="J106" s="20" t="n">
        <v>42</v>
      </c>
      <c r="K106" s="20" t="n">
        <v>21</v>
      </c>
      <c r="L106" s="21" t="n">
        <v>0.1</v>
      </c>
      <c r="M106" s="14" t="str">
        <f aca="false">IF(B106="","",YEAR(B106)&amp;"-"&amp;IF(MONTH(B106)&lt;10,"0"&amp;MONTH(B106),MONTH(B106)))</f>
        <v>2025-11</v>
      </c>
      <c r="N106" s="15" t="n">
        <f aca="false">IF(A106="","",ROUND(I106*J106,2))</f>
        <v>126</v>
      </c>
      <c r="O106" s="15" t="n">
        <f aca="false">IF(A106="","",ROUND(I106*J106*(1-L106),2))</f>
        <v>113.4</v>
      </c>
      <c r="P106" s="15" t="n">
        <f aca="false">IF(A106="","",ROUND(I106*K106,2))</f>
        <v>63</v>
      </c>
      <c r="Q106" s="15" t="n">
        <f aca="false">IF(A106="","",O106-P106)</f>
        <v>50.4</v>
      </c>
      <c r="R106" s="14" t="str">
        <f aca="false">IF(A106="","",IF(OR(B106="",I106&lt;=0,J106&lt;=0,K106&lt;=0,L106&lt;0,L106&gt;0.8),"CHECK","OK"))</f>
        <v>OK</v>
      </c>
    </row>
    <row r="107" customFormat="false" ht="15" hidden="false" customHeight="false" outlineLevel="0" collapsed="false">
      <c r="A107" s="8" t="s">
        <v>229</v>
      </c>
      <c r="B107" s="9" t="n">
        <v>45963</v>
      </c>
      <c r="C107" s="8" t="s">
        <v>230</v>
      </c>
      <c r="D107" s="8" t="s">
        <v>35</v>
      </c>
      <c r="E107" s="8" t="s">
        <v>36</v>
      </c>
      <c r="F107" s="10" t="s">
        <v>106</v>
      </c>
      <c r="G107" s="10" t="s">
        <v>25</v>
      </c>
      <c r="H107" s="10" t="s">
        <v>143</v>
      </c>
      <c r="I107" s="11" t="n">
        <v>1</v>
      </c>
      <c r="J107" s="12" t="n">
        <v>980</v>
      </c>
      <c r="K107" s="12" t="n">
        <v>610</v>
      </c>
      <c r="L107" s="13" t="n">
        <v>0</v>
      </c>
      <c r="M107" s="14" t="str">
        <f aca="false">IF(B107="","",YEAR(B107)&amp;"-"&amp;IF(MONTH(B107)&lt;10,"0"&amp;MONTH(B107),MONTH(B107)))</f>
        <v>2025-11</v>
      </c>
      <c r="N107" s="15" t="n">
        <f aca="false">IF(A107="","",ROUND(I107*J107,2))</f>
        <v>980</v>
      </c>
      <c r="O107" s="15" t="n">
        <f aca="false">IF(A107="","",ROUND(I107*J107*(1-L107),2))</f>
        <v>980</v>
      </c>
      <c r="P107" s="15" t="n">
        <f aca="false">IF(A107="","",ROUND(I107*K107,2))</f>
        <v>610</v>
      </c>
      <c r="Q107" s="15" t="n">
        <f aca="false">IF(A107="","",O107-P107)</f>
        <v>370</v>
      </c>
      <c r="R107" s="14" t="str">
        <f aca="false">IF(A107="","",IF(OR(B107="",I107&lt;=0,J107&lt;=0,K107&lt;=0,L107&lt;0,L107&gt;0.8),"CHECK","OK"))</f>
        <v>OK</v>
      </c>
    </row>
    <row r="108" customFormat="false" ht="15" hidden="false" customHeight="false" outlineLevel="0" collapsed="false">
      <c r="A108" s="16" t="s">
        <v>229</v>
      </c>
      <c r="B108" s="17" t="n">
        <v>45963</v>
      </c>
      <c r="C108" s="16" t="s">
        <v>230</v>
      </c>
      <c r="D108" s="16" t="s">
        <v>35</v>
      </c>
      <c r="E108" s="16" t="s">
        <v>36</v>
      </c>
      <c r="F108" s="18" t="s">
        <v>106</v>
      </c>
      <c r="G108" s="18" t="s">
        <v>48</v>
      </c>
      <c r="H108" s="18" t="s">
        <v>49</v>
      </c>
      <c r="I108" s="19" t="n">
        <v>1</v>
      </c>
      <c r="J108" s="20" t="n">
        <v>75</v>
      </c>
      <c r="K108" s="20" t="n">
        <v>38</v>
      </c>
      <c r="L108" s="21" t="n">
        <v>0</v>
      </c>
      <c r="M108" s="14" t="str">
        <f aca="false">IF(B108="","",YEAR(B108)&amp;"-"&amp;IF(MONTH(B108)&lt;10,"0"&amp;MONTH(B108),MONTH(B108)))</f>
        <v>2025-11</v>
      </c>
      <c r="N108" s="15" t="n">
        <f aca="false">IF(A108="","",ROUND(I108*J108,2))</f>
        <v>75</v>
      </c>
      <c r="O108" s="15" t="n">
        <f aca="false">IF(A108="","",ROUND(I108*J108*(1-L108),2))</f>
        <v>75</v>
      </c>
      <c r="P108" s="15" t="n">
        <f aca="false">IF(A108="","",ROUND(I108*K108,2))</f>
        <v>38</v>
      </c>
      <c r="Q108" s="15" t="n">
        <f aca="false">IF(A108="","",O108-P108)</f>
        <v>37</v>
      </c>
      <c r="R108" s="14" t="str">
        <f aca="false">IF(A108="","",IF(OR(B108="",I108&lt;=0,J108&lt;=0,K108&lt;=0,L108&lt;0,L108&gt;0.8),"CHECK","OK"))</f>
        <v>OK</v>
      </c>
    </row>
    <row r="109" customFormat="false" ht="15" hidden="false" customHeight="false" outlineLevel="0" collapsed="false">
      <c r="A109" s="8" t="s">
        <v>231</v>
      </c>
      <c r="B109" s="9" t="n">
        <v>45963</v>
      </c>
      <c r="C109" s="8" t="s">
        <v>232</v>
      </c>
      <c r="D109" s="8" t="s">
        <v>22</v>
      </c>
      <c r="E109" s="8" t="s">
        <v>36</v>
      </c>
      <c r="F109" s="10" t="s">
        <v>106</v>
      </c>
      <c r="G109" s="10" t="s">
        <v>25</v>
      </c>
      <c r="H109" s="10" t="s">
        <v>212</v>
      </c>
      <c r="I109" s="11" t="n">
        <v>1</v>
      </c>
      <c r="J109" s="12" t="n">
        <v>449</v>
      </c>
      <c r="K109" s="12" t="n">
        <v>275</v>
      </c>
      <c r="L109" s="13" t="n">
        <v>0</v>
      </c>
      <c r="M109" s="14" t="str">
        <f aca="false">IF(B109="","",YEAR(B109)&amp;"-"&amp;IF(MONTH(B109)&lt;10,"0"&amp;MONTH(B109),MONTH(B109)))</f>
        <v>2025-11</v>
      </c>
      <c r="N109" s="15" t="n">
        <f aca="false">IF(A109="","",ROUND(I109*J109,2))</f>
        <v>449</v>
      </c>
      <c r="O109" s="15" t="n">
        <f aca="false">IF(A109="","",ROUND(I109*J109*(1-L109),2))</f>
        <v>449</v>
      </c>
      <c r="P109" s="15" t="n">
        <f aca="false">IF(A109="","",ROUND(I109*K109,2))</f>
        <v>275</v>
      </c>
      <c r="Q109" s="15" t="n">
        <f aca="false">IF(A109="","",O109-P109)</f>
        <v>174</v>
      </c>
      <c r="R109" s="14" t="str">
        <f aca="false">IF(A109="","",IF(OR(B109="",I109&lt;=0,J109&lt;=0,K109&lt;=0,L109&lt;0,L109&gt;0.8),"CHECK","OK"))</f>
        <v>OK</v>
      </c>
    </row>
    <row r="110" customFormat="false" ht="15" hidden="false" customHeight="false" outlineLevel="0" collapsed="false">
      <c r="A110" s="16" t="s">
        <v>233</v>
      </c>
      <c r="B110" s="17" t="n">
        <v>45963</v>
      </c>
      <c r="C110" s="16" t="s">
        <v>234</v>
      </c>
      <c r="D110" s="16" t="s">
        <v>35</v>
      </c>
      <c r="E110" s="16" t="s">
        <v>42</v>
      </c>
      <c r="F110" s="18" t="s">
        <v>115</v>
      </c>
      <c r="G110" s="18" t="s">
        <v>25</v>
      </c>
      <c r="H110" s="18" t="s">
        <v>212</v>
      </c>
      <c r="I110" s="19" t="n">
        <v>2</v>
      </c>
      <c r="J110" s="20" t="n">
        <v>449</v>
      </c>
      <c r="K110" s="20" t="n">
        <v>275</v>
      </c>
      <c r="L110" s="21" t="n">
        <v>0.2</v>
      </c>
      <c r="M110" s="14" t="str">
        <f aca="false">IF(B110="","",YEAR(B110)&amp;"-"&amp;IF(MONTH(B110)&lt;10,"0"&amp;MONTH(B110),MONTH(B110)))</f>
        <v>2025-11</v>
      </c>
      <c r="N110" s="15" t="n">
        <f aca="false">IF(A110="","",ROUND(I110*J110,2))</f>
        <v>898</v>
      </c>
      <c r="O110" s="15" t="n">
        <f aca="false">IF(A110="","",ROUND(I110*J110*(1-L110),2))</f>
        <v>718.4</v>
      </c>
      <c r="P110" s="15" t="n">
        <f aca="false">IF(A110="","",ROUND(I110*K110,2))</f>
        <v>550</v>
      </c>
      <c r="Q110" s="15" t="n">
        <f aca="false">IF(A110="","",O110-P110)</f>
        <v>168.4</v>
      </c>
      <c r="R110" s="14" t="str">
        <f aca="false">IF(A110="","",IF(OR(B110="",I110&lt;=0,J110&lt;=0,K110&lt;=0,L110&lt;0,L110&gt;0.8),"CHECK","OK"))</f>
        <v>OK</v>
      </c>
    </row>
    <row r="111" customFormat="false" ht="15" hidden="false" customHeight="false" outlineLevel="0" collapsed="false">
      <c r="A111" s="8" t="s">
        <v>235</v>
      </c>
      <c r="B111" s="9" t="n">
        <v>45964</v>
      </c>
      <c r="C111" s="8" t="s">
        <v>236</v>
      </c>
      <c r="D111" s="8" t="s">
        <v>35</v>
      </c>
      <c r="E111" s="8" t="s">
        <v>23</v>
      </c>
      <c r="F111" s="10" t="s">
        <v>89</v>
      </c>
      <c r="G111" s="10" t="s">
        <v>48</v>
      </c>
      <c r="H111" s="10" t="s">
        <v>150</v>
      </c>
      <c r="I111" s="11" t="n">
        <v>3</v>
      </c>
      <c r="J111" s="12" t="n">
        <v>560</v>
      </c>
      <c r="K111" s="12" t="n">
        <v>445</v>
      </c>
      <c r="L111" s="13" t="n">
        <v>0.1</v>
      </c>
      <c r="M111" s="14" t="str">
        <f aca="false">IF(B111="","",YEAR(B111)&amp;"-"&amp;IF(MONTH(B111)&lt;10,"0"&amp;MONTH(B111),MONTH(B111)))</f>
        <v>2025-11</v>
      </c>
      <c r="N111" s="15" t="n">
        <f aca="false">IF(A111="","",ROUND(I111*J111,2))</f>
        <v>1680</v>
      </c>
      <c r="O111" s="15" t="n">
        <f aca="false">IF(A111="","",ROUND(I111*J111*(1-L111),2))</f>
        <v>1512</v>
      </c>
      <c r="P111" s="15" t="n">
        <f aca="false">IF(A111="","",ROUND(I111*K111,2))</f>
        <v>1335</v>
      </c>
      <c r="Q111" s="15" t="n">
        <f aca="false">IF(A111="","",O111-P111)</f>
        <v>177</v>
      </c>
      <c r="R111" s="14" t="str">
        <f aca="false">IF(A111="","",IF(OR(B111="",I111&lt;=0,J111&lt;=0,K111&lt;=0,L111&lt;0,L111&gt;0.8),"CHECK","OK"))</f>
        <v>OK</v>
      </c>
    </row>
    <row r="112" customFormat="false" ht="15" hidden="false" customHeight="false" outlineLevel="0" collapsed="false">
      <c r="A112" s="16" t="s">
        <v>237</v>
      </c>
      <c r="B112" s="17" t="n">
        <v>45964</v>
      </c>
      <c r="C112" s="16" t="s">
        <v>238</v>
      </c>
      <c r="D112" s="16" t="s">
        <v>35</v>
      </c>
      <c r="E112" s="16" t="s">
        <v>30</v>
      </c>
      <c r="F112" s="18" t="s">
        <v>31</v>
      </c>
      <c r="G112" s="18" t="s">
        <v>38</v>
      </c>
      <c r="H112" s="18" t="s">
        <v>60</v>
      </c>
      <c r="I112" s="19" t="n">
        <v>2</v>
      </c>
      <c r="J112" s="20" t="n">
        <v>195</v>
      </c>
      <c r="K112" s="20" t="n">
        <v>122</v>
      </c>
      <c r="L112" s="21" t="n">
        <v>0</v>
      </c>
      <c r="M112" s="14" t="str">
        <f aca="false">IF(B112="","",YEAR(B112)&amp;"-"&amp;IF(MONTH(B112)&lt;10,"0"&amp;MONTH(B112),MONTH(B112)))</f>
        <v>2025-11</v>
      </c>
      <c r="N112" s="15" t="n">
        <f aca="false">IF(A112="","",ROUND(I112*J112,2))</f>
        <v>390</v>
      </c>
      <c r="O112" s="15" t="n">
        <f aca="false">IF(A112="","",ROUND(I112*J112*(1-L112),2))</f>
        <v>390</v>
      </c>
      <c r="P112" s="15" t="n">
        <f aca="false">IF(A112="","",ROUND(I112*K112,2))</f>
        <v>244</v>
      </c>
      <c r="Q112" s="15" t="n">
        <f aca="false">IF(A112="","",O112-P112)</f>
        <v>146</v>
      </c>
      <c r="R112" s="14" t="str">
        <f aca="false">IF(A112="","",IF(OR(B112="",I112&lt;=0,J112&lt;=0,K112&lt;=0,L112&lt;0,L112&gt;0.8),"CHECK","OK"))</f>
        <v>OK</v>
      </c>
    </row>
    <row r="113" customFormat="false" ht="15" hidden="false" customHeight="false" outlineLevel="0" collapsed="false">
      <c r="A113" s="8" t="s">
        <v>239</v>
      </c>
      <c r="B113" s="9" t="n">
        <v>45964</v>
      </c>
      <c r="C113" s="8" t="s">
        <v>240</v>
      </c>
      <c r="D113" s="8" t="s">
        <v>35</v>
      </c>
      <c r="E113" s="8" t="s">
        <v>42</v>
      </c>
      <c r="F113" s="10" t="s">
        <v>43</v>
      </c>
      <c r="G113" s="10" t="s">
        <v>48</v>
      </c>
      <c r="H113" s="10" t="s">
        <v>52</v>
      </c>
      <c r="I113" s="11" t="n">
        <v>2</v>
      </c>
      <c r="J113" s="12" t="n">
        <v>295</v>
      </c>
      <c r="K113" s="12" t="n">
        <v>235</v>
      </c>
      <c r="L113" s="13" t="n">
        <v>0.2</v>
      </c>
      <c r="M113" s="14" t="str">
        <f aca="false">IF(B113="","",YEAR(B113)&amp;"-"&amp;IF(MONTH(B113)&lt;10,"0"&amp;MONTH(B113),MONTH(B113)))</f>
        <v>2025-11</v>
      </c>
      <c r="N113" s="15" t="n">
        <f aca="false">IF(A113="","",ROUND(I113*J113,2))</f>
        <v>590</v>
      </c>
      <c r="O113" s="15" t="n">
        <f aca="false">IF(A113="","",ROUND(I113*J113*(1-L113),2))</f>
        <v>472</v>
      </c>
      <c r="P113" s="15" t="n">
        <f aca="false">IF(A113="","",ROUND(I113*K113,2))</f>
        <v>470</v>
      </c>
      <c r="Q113" s="15" t="n">
        <f aca="false">IF(A113="","",O113-P113)</f>
        <v>2</v>
      </c>
      <c r="R113" s="14" t="str">
        <f aca="false">IF(A113="","",IF(OR(B113="",I113&lt;=0,J113&lt;=0,K113&lt;=0,L113&lt;0,L113&gt;0.8),"CHECK","OK"))</f>
        <v>OK</v>
      </c>
    </row>
    <row r="114" customFormat="false" ht="15" hidden="false" customHeight="false" outlineLevel="0" collapsed="false">
      <c r="A114" s="16" t="s">
        <v>239</v>
      </c>
      <c r="B114" s="17" t="n">
        <v>45964</v>
      </c>
      <c r="C114" s="16" t="s">
        <v>240</v>
      </c>
      <c r="D114" s="16" t="s">
        <v>35</v>
      </c>
      <c r="E114" s="16" t="s">
        <v>42</v>
      </c>
      <c r="F114" s="18" t="s">
        <v>43</v>
      </c>
      <c r="G114" s="18" t="s">
        <v>25</v>
      </c>
      <c r="H114" s="18" t="s">
        <v>92</v>
      </c>
      <c r="I114" s="19" t="n">
        <v>4</v>
      </c>
      <c r="J114" s="20" t="n">
        <v>320</v>
      </c>
      <c r="K114" s="20" t="n">
        <v>185</v>
      </c>
      <c r="L114" s="21" t="n">
        <v>0.1</v>
      </c>
      <c r="M114" s="14" t="str">
        <f aca="false">IF(B114="","",YEAR(B114)&amp;"-"&amp;IF(MONTH(B114)&lt;10,"0"&amp;MONTH(B114),MONTH(B114)))</f>
        <v>2025-11</v>
      </c>
      <c r="N114" s="15" t="n">
        <f aca="false">IF(A114="","",ROUND(I114*J114,2))</f>
        <v>1280</v>
      </c>
      <c r="O114" s="15" t="n">
        <f aca="false">IF(A114="","",ROUND(I114*J114*(1-L114),2))</f>
        <v>1152</v>
      </c>
      <c r="P114" s="15" t="n">
        <f aca="false">IF(A114="","",ROUND(I114*K114,2))</f>
        <v>740</v>
      </c>
      <c r="Q114" s="15" t="n">
        <f aca="false">IF(A114="","",O114-P114)</f>
        <v>412</v>
      </c>
      <c r="R114" s="14" t="str">
        <f aca="false">IF(A114="","",IF(OR(B114="",I114&lt;=0,J114&lt;=0,K114&lt;=0,L114&lt;0,L114&gt;0.8),"CHECK","OK"))</f>
        <v>OK</v>
      </c>
    </row>
    <row r="115" customFormat="false" ht="15" hidden="false" customHeight="false" outlineLevel="0" collapsed="false">
      <c r="A115" s="8" t="s">
        <v>241</v>
      </c>
      <c r="B115" s="9" t="n">
        <v>45964</v>
      </c>
      <c r="C115" s="8" t="s">
        <v>242</v>
      </c>
      <c r="D115" s="8" t="s">
        <v>29</v>
      </c>
      <c r="E115" s="8" t="s">
        <v>36</v>
      </c>
      <c r="F115" s="10" t="s">
        <v>64</v>
      </c>
      <c r="G115" s="10" t="s">
        <v>38</v>
      </c>
      <c r="H115" s="10" t="s">
        <v>81</v>
      </c>
      <c r="I115" s="11" t="n">
        <v>1</v>
      </c>
      <c r="J115" s="12" t="n">
        <v>58</v>
      </c>
      <c r="K115" s="12" t="n">
        <v>31</v>
      </c>
      <c r="L115" s="13" t="n">
        <v>0</v>
      </c>
      <c r="M115" s="14" t="str">
        <f aca="false">IF(B115="","",YEAR(B115)&amp;"-"&amp;IF(MONTH(B115)&lt;10,"0"&amp;MONTH(B115),MONTH(B115)))</f>
        <v>2025-11</v>
      </c>
      <c r="N115" s="15" t="n">
        <f aca="false">IF(A115="","",ROUND(I115*J115,2))</f>
        <v>58</v>
      </c>
      <c r="O115" s="15" t="n">
        <f aca="false">IF(A115="","",ROUND(I115*J115*(1-L115),2))</f>
        <v>58</v>
      </c>
      <c r="P115" s="15" t="n">
        <f aca="false">IF(A115="","",ROUND(I115*K115,2))</f>
        <v>31</v>
      </c>
      <c r="Q115" s="15" t="n">
        <f aca="false">IF(A115="","",O115-P115)</f>
        <v>27</v>
      </c>
      <c r="R115" s="14" t="str">
        <f aca="false">IF(A115="","",IF(OR(B115="",I115&lt;=0,J115&lt;=0,K115&lt;=0,L115&lt;0,L115&gt;0.8),"CHECK","OK"))</f>
        <v>OK</v>
      </c>
    </row>
    <row r="116" customFormat="false" ht="15" hidden="false" customHeight="false" outlineLevel="0" collapsed="false">
      <c r="A116" s="16" t="s">
        <v>243</v>
      </c>
      <c r="B116" s="17" t="n">
        <v>45965</v>
      </c>
      <c r="C116" s="16" t="s">
        <v>244</v>
      </c>
      <c r="D116" s="16" t="s">
        <v>29</v>
      </c>
      <c r="E116" s="16" t="s">
        <v>36</v>
      </c>
      <c r="F116" s="18" t="s">
        <v>106</v>
      </c>
      <c r="G116" s="18" t="s">
        <v>38</v>
      </c>
      <c r="H116" s="18" t="s">
        <v>73</v>
      </c>
      <c r="I116" s="19" t="n">
        <v>2</v>
      </c>
      <c r="J116" s="20" t="n">
        <v>28</v>
      </c>
      <c r="K116" s="20" t="n">
        <v>13</v>
      </c>
      <c r="L116" s="21" t="n">
        <v>0</v>
      </c>
      <c r="M116" s="14" t="str">
        <f aca="false">IF(B116="","",YEAR(B116)&amp;"-"&amp;IF(MONTH(B116)&lt;10,"0"&amp;MONTH(B116),MONTH(B116)))</f>
        <v>2025-11</v>
      </c>
      <c r="N116" s="15" t="n">
        <f aca="false">IF(A116="","",ROUND(I116*J116,2))</f>
        <v>56</v>
      </c>
      <c r="O116" s="15" t="n">
        <f aca="false">IF(A116="","",ROUND(I116*J116*(1-L116),2))</f>
        <v>56</v>
      </c>
      <c r="P116" s="15" t="n">
        <f aca="false">IF(A116="","",ROUND(I116*K116,2))</f>
        <v>26</v>
      </c>
      <c r="Q116" s="15" t="n">
        <f aca="false">IF(A116="","",O116-P116)</f>
        <v>30</v>
      </c>
      <c r="R116" s="14" t="str">
        <f aca="false">IF(A116="","",IF(OR(B116="",I116&lt;=0,J116&lt;=0,K116&lt;=0,L116&lt;0,L116&gt;0.8),"CHECK","OK"))</f>
        <v>OK</v>
      </c>
    </row>
    <row r="117" customFormat="false" ht="15" hidden="false" customHeight="false" outlineLevel="0" collapsed="false">
      <c r="A117" s="8" t="s">
        <v>245</v>
      </c>
      <c r="B117" s="9" t="n">
        <v>45965</v>
      </c>
      <c r="C117" s="8" t="s">
        <v>21</v>
      </c>
      <c r="D117" s="8" t="s">
        <v>22</v>
      </c>
      <c r="E117" s="8" t="s">
        <v>23</v>
      </c>
      <c r="F117" s="10" t="s">
        <v>47</v>
      </c>
      <c r="G117" s="10" t="s">
        <v>25</v>
      </c>
      <c r="H117" s="10" t="s">
        <v>65</v>
      </c>
      <c r="I117" s="11" t="n">
        <v>1</v>
      </c>
      <c r="J117" s="12" t="n">
        <v>640</v>
      </c>
      <c r="K117" s="12" t="n">
        <v>460</v>
      </c>
      <c r="L117" s="13" t="n">
        <v>0</v>
      </c>
      <c r="M117" s="14" t="str">
        <f aca="false">IF(B117="","",YEAR(B117)&amp;"-"&amp;IF(MONTH(B117)&lt;10,"0"&amp;MONTH(B117),MONTH(B117)))</f>
        <v>2025-11</v>
      </c>
      <c r="N117" s="15" t="n">
        <f aca="false">IF(A117="","",ROUND(I117*J117,2))</f>
        <v>640</v>
      </c>
      <c r="O117" s="15" t="n">
        <f aca="false">IF(A117="","",ROUND(I117*J117*(1-L117),2))</f>
        <v>640</v>
      </c>
      <c r="P117" s="15" t="n">
        <f aca="false">IF(A117="","",ROUND(I117*K117,2))</f>
        <v>460</v>
      </c>
      <c r="Q117" s="15" t="n">
        <f aca="false">IF(A117="","",O117-P117)</f>
        <v>180</v>
      </c>
      <c r="R117" s="14" t="str">
        <f aca="false">IF(A117="","",IF(OR(B117="",I117&lt;=0,J117&lt;=0,K117&lt;=0,L117&lt;0,L117&gt;0.8),"CHECK","OK"))</f>
        <v>OK</v>
      </c>
    </row>
    <row r="118" customFormat="false" ht="15" hidden="false" customHeight="false" outlineLevel="0" collapsed="false">
      <c r="A118" s="16" t="s">
        <v>245</v>
      </c>
      <c r="B118" s="17" t="n">
        <v>45965</v>
      </c>
      <c r="C118" s="16" t="s">
        <v>21</v>
      </c>
      <c r="D118" s="16" t="s">
        <v>22</v>
      </c>
      <c r="E118" s="16" t="s">
        <v>23</v>
      </c>
      <c r="F118" s="18" t="s">
        <v>47</v>
      </c>
      <c r="G118" s="18" t="s">
        <v>25</v>
      </c>
      <c r="H118" s="18" t="s">
        <v>143</v>
      </c>
      <c r="I118" s="19" t="n">
        <v>5</v>
      </c>
      <c r="J118" s="20" t="n">
        <v>980</v>
      </c>
      <c r="K118" s="20" t="n">
        <v>610</v>
      </c>
      <c r="L118" s="21" t="n">
        <v>0</v>
      </c>
      <c r="M118" s="14" t="str">
        <f aca="false">IF(B118="","",YEAR(B118)&amp;"-"&amp;IF(MONTH(B118)&lt;10,"0"&amp;MONTH(B118),MONTH(B118)))</f>
        <v>2025-11</v>
      </c>
      <c r="N118" s="15" t="n">
        <f aca="false">IF(A118="","",ROUND(I118*J118,2))</f>
        <v>4900</v>
      </c>
      <c r="O118" s="15" t="n">
        <f aca="false">IF(A118="","",ROUND(I118*J118*(1-L118),2))</f>
        <v>4900</v>
      </c>
      <c r="P118" s="15" t="n">
        <f aca="false">IF(A118="","",ROUND(I118*K118,2))</f>
        <v>3050</v>
      </c>
      <c r="Q118" s="15" t="n">
        <f aca="false">IF(A118="","",O118-P118)</f>
        <v>1850</v>
      </c>
      <c r="R118" s="14" t="str">
        <f aca="false">IF(A118="","",IF(OR(B118="",I118&lt;=0,J118&lt;=0,K118&lt;=0,L118&lt;0,L118&gt;0.8),"CHECK","OK"))</f>
        <v>OK</v>
      </c>
    </row>
    <row r="119" customFormat="false" ht="15" hidden="false" customHeight="false" outlineLevel="0" collapsed="false">
      <c r="A119" s="8" t="s">
        <v>246</v>
      </c>
      <c r="B119" s="9" t="n">
        <v>45966</v>
      </c>
      <c r="C119" s="8" t="s">
        <v>247</v>
      </c>
      <c r="D119" s="8" t="s">
        <v>22</v>
      </c>
      <c r="E119" s="8" t="s">
        <v>30</v>
      </c>
      <c r="F119" s="10" t="s">
        <v>76</v>
      </c>
      <c r="G119" s="10" t="s">
        <v>25</v>
      </c>
      <c r="H119" s="10" t="s">
        <v>212</v>
      </c>
      <c r="I119" s="11" t="n">
        <v>3</v>
      </c>
      <c r="J119" s="12" t="n">
        <v>449</v>
      </c>
      <c r="K119" s="12" t="n">
        <v>275</v>
      </c>
      <c r="L119" s="13" t="n">
        <v>0</v>
      </c>
      <c r="M119" s="14" t="str">
        <f aca="false">IF(B119="","",YEAR(B119)&amp;"-"&amp;IF(MONTH(B119)&lt;10,"0"&amp;MONTH(B119),MONTH(B119)))</f>
        <v>2025-11</v>
      </c>
      <c r="N119" s="15" t="n">
        <f aca="false">IF(A119="","",ROUND(I119*J119,2))</f>
        <v>1347</v>
      </c>
      <c r="O119" s="15" t="n">
        <f aca="false">IF(A119="","",ROUND(I119*J119*(1-L119),2))</f>
        <v>1347</v>
      </c>
      <c r="P119" s="15" t="n">
        <f aca="false">IF(A119="","",ROUND(I119*K119,2))</f>
        <v>825</v>
      </c>
      <c r="Q119" s="15" t="n">
        <f aca="false">IF(A119="","",O119-P119)</f>
        <v>522</v>
      </c>
      <c r="R119" s="14" t="str">
        <f aca="false">IF(A119="","",IF(OR(B119="",I119&lt;=0,J119&lt;=0,K119&lt;=0,L119&lt;0,L119&gt;0.8),"CHECK","OK"))</f>
        <v>OK</v>
      </c>
    </row>
    <row r="120" customFormat="false" ht="15" hidden="false" customHeight="false" outlineLevel="0" collapsed="false">
      <c r="A120" s="16" t="s">
        <v>248</v>
      </c>
      <c r="B120" s="17" t="n">
        <v>45966</v>
      </c>
      <c r="C120" s="16" t="s">
        <v>249</v>
      </c>
      <c r="D120" s="16" t="s">
        <v>35</v>
      </c>
      <c r="E120" s="16" t="s">
        <v>23</v>
      </c>
      <c r="F120" s="18" t="s">
        <v>89</v>
      </c>
      <c r="G120" s="18" t="s">
        <v>38</v>
      </c>
      <c r="H120" s="18" t="s">
        <v>183</v>
      </c>
      <c r="I120" s="19" t="n">
        <v>3</v>
      </c>
      <c r="J120" s="20" t="n">
        <v>68</v>
      </c>
      <c r="K120" s="20" t="n">
        <v>36</v>
      </c>
      <c r="L120" s="21" t="n">
        <v>0</v>
      </c>
      <c r="M120" s="14" t="str">
        <f aca="false">IF(B120="","",YEAR(B120)&amp;"-"&amp;IF(MONTH(B120)&lt;10,"0"&amp;MONTH(B120),MONTH(B120)))</f>
        <v>2025-11</v>
      </c>
      <c r="N120" s="15" t="n">
        <f aca="false">IF(A120="","",ROUND(I120*J120,2))</f>
        <v>204</v>
      </c>
      <c r="O120" s="15" t="n">
        <f aca="false">IF(A120="","",ROUND(I120*J120*(1-L120),2))</f>
        <v>204</v>
      </c>
      <c r="P120" s="15" t="n">
        <f aca="false">IF(A120="","",ROUND(I120*K120,2))</f>
        <v>108</v>
      </c>
      <c r="Q120" s="15" t="n">
        <f aca="false">IF(A120="","",O120-P120)</f>
        <v>96</v>
      </c>
      <c r="R120" s="14" t="str">
        <f aca="false">IF(A120="","",IF(OR(B120="",I120&lt;=0,J120&lt;=0,K120&lt;=0,L120&lt;0,L120&gt;0.8),"CHECK","OK"))</f>
        <v>OK</v>
      </c>
    </row>
    <row r="121" customFormat="false" ht="15" hidden="false" customHeight="false" outlineLevel="0" collapsed="false">
      <c r="A121" s="8" t="s">
        <v>248</v>
      </c>
      <c r="B121" s="9" t="n">
        <v>45966</v>
      </c>
      <c r="C121" s="8" t="s">
        <v>249</v>
      </c>
      <c r="D121" s="8" t="s">
        <v>35</v>
      </c>
      <c r="E121" s="8" t="s">
        <v>23</v>
      </c>
      <c r="F121" s="10" t="s">
        <v>89</v>
      </c>
      <c r="G121" s="10" t="s">
        <v>48</v>
      </c>
      <c r="H121" s="10" t="s">
        <v>52</v>
      </c>
      <c r="I121" s="11" t="n">
        <v>4</v>
      </c>
      <c r="J121" s="12" t="n">
        <v>295</v>
      </c>
      <c r="K121" s="12" t="n">
        <v>235</v>
      </c>
      <c r="L121" s="13" t="n">
        <v>0.3</v>
      </c>
      <c r="M121" s="14" t="str">
        <f aca="false">IF(B121="","",YEAR(B121)&amp;"-"&amp;IF(MONTH(B121)&lt;10,"0"&amp;MONTH(B121),MONTH(B121)))</f>
        <v>2025-11</v>
      </c>
      <c r="N121" s="15" t="n">
        <f aca="false">IF(A121="","",ROUND(I121*J121,2))</f>
        <v>1180</v>
      </c>
      <c r="O121" s="15" t="n">
        <f aca="false">IF(A121="","",ROUND(I121*J121*(1-L121),2))</f>
        <v>826</v>
      </c>
      <c r="P121" s="15" t="n">
        <f aca="false">IF(A121="","",ROUND(I121*K121,2))</f>
        <v>940</v>
      </c>
      <c r="Q121" s="15" t="n">
        <f aca="false">IF(A121="","",O121-P121)</f>
        <v>-114</v>
      </c>
      <c r="R121" s="14" t="str">
        <f aca="false">IF(A121="","",IF(OR(B121="",I121&lt;=0,J121&lt;=0,K121&lt;=0,L121&lt;0,L121&gt;0.8),"CHECK","OK"))</f>
        <v>OK</v>
      </c>
    </row>
    <row r="122" customFormat="false" ht="15" hidden="false" customHeight="false" outlineLevel="0" collapsed="false">
      <c r="A122" s="16" t="s">
        <v>250</v>
      </c>
      <c r="B122" s="17" t="n">
        <v>45966</v>
      </c>
      <c r="C122" s="16" t="s">
        <v>251</v>
      </c>
      <c r="D122" s="16" t="s">
        <v>22</v>
      </c>
      <c r="E122" s="16" t="s">
        <v>36</v>
      </c>
      <c r="F122" s="18" t="s">
        <v>252</v>
      </c>
      <c r="G122" s="18" t="s">
        <v>25</v>
      </c>
      <c r="H122" s="18" t="s">
        <v>212</v>
      </c>
      <c r="I122" s="19" t="n">
        <v>7</v>
      </c>
      <c r="J122" s="20" t="n">
        <v>449</v>
      </c>
      <c r="K122" s="20" t="n">
        <v>275</v>
      </c>
      <c r="L122" s="21" t="n">
        <v>0.1</v>
      </c>
      <c r="M122" s="14" t="str">
        <f aca="false">IF(B122="","",YEAR(B122)&amp;"-"&amp;IF(MONTH(B122)&lt;10,"0"&amp;MONTH(B122),MONTH(B122)))</f>
        <v>2025-11</v>
      </c>
      <c r="N122" s="15" t="n">
        <f aca="false">IF(A122="","",ROUND(I122*J122,2))</f>
        <v>3143</v>
      </c>
      <c r="O122" s="15" t="n">
        <f aca="false">IF(A122="","",ROUND(I122*J122*(1-L122),2))</f>
        <v>2828.7</v>
      </c>
      <c r="P122" s="15" t="n">
        <f aca="false">IF(A122="","",ROUND(I122*K122,2))</f>
        <v>1925</v>
      </c>
      <c r="Q122" s="15" t="n">
        <f aca="false">IF(A122="","",O122-P122)</f>
        <v>903.7</v>
      </c>
      <c r="R122" s="14" t="str">
        <f aca="false">IF(A122="","",IF(OR(B122="",I122&lt;=0,J122&lt;=0,K122&lt;=0,L122&lt;0,L122&gt;0.8),"CHECK","OK"))</f>
        <v>OK</v>
      </c>
    </row>
    <row r="123" customFormat="false" ht="15" hidden="false" customHeight="false" outlineLevel="0" collapsed="false">
      <c r="A123" s="8" t="s">
        <v>253</v>
      </c>
      <c r="B123" s="9" t="n">
        <v>45967</v>
      </c>
      <c r="C123" s="8" t="s">
        <v>254</v>
      </c>
      <c r="D123" s="8" t="s">
        <v>35</v>
      </c>
      <c r="E123" s="8" t="s">
        <v>36</v>
      </c>
      <c r="F123" s="10" t="s">
        <v>252</v>
      </c>
      <c r="G123" s="10" t="s">
        <v>38</v>
      </c>
      <c r="H123" s="10" t="s">
        <v>60</v>
      </c>
      <c r="I123" s="11" t="n">
        <v>2</v>
      </c>
      <c r="J123" s="12" t="n">
        <v>195</v>
      </c>
      <c r="K123" s="12" t="n">
        <v>122</v>
      </c>
      <c r="L123" s="13" t="n">
        <v>0</v>
      </c>
      <c r="M123" s="14" t="str">
        <f aca="false">IF(B123="","",YEAR(B123)&amp;"-"&amp;IF(MONTH(B123)&lt;10,"0"&amp;MONTH(B123),MONTH(B123)))</f>
        <v>2025-11</v>
      </c>
      <c r="N123" s="15" t="n">
        <f aca="false">IF(A123="","",ROUND(I123*J123,2))</f>
        <v>390</v>
      </c>
      <c r="O123" s="15" t="n">
        <f aca="false">IF(A123="","",ROUND(I123*J123*(1-L123),2))</f>
        <v>390</v>
      </c>
      <c r="P123" s="15" t="n">
        <f aca="false">IF(A123="","",ROUND(I123*K123,2))</f>
        <v>244</v>
      </c>
      <c r="Q123" s="15" t="n">
        <f aca="false">IF(A123="","",O123-P123)</f>
        <v>146</v>
      </c>
      <c r="R123" s="14" t="str">
        <f aca="false">IF(A123="","",IF(OR(B123="",I123&lt;=0,J123&lt;=0,K123&lt;=0,L123&lt;0,L123&gt;0.8),"CHECK","OK"))</f>
        <v>OK</v>
      </c>
    </row>
    <row r="124" customFormat="false" ht="15" hidden="false" customHeight="false" outlineLevel="0" collapsed="false">
      <c r="A124" s="16" t="s">
        <v>255</v>
      </c>
      <c r="B124" s="17" t="n">
        <v>45967</v>
      </c>
      <c r="C124" s="16" t="s">
        <v>256</v>
      </c>
      <c r="D124" s="16" t="s">
        <v>29</v>
      </c>
      <c r="E124" s="16" t="s">
        <v>42</v>
      </c>
      <c r="F124" s="18" t="s">
        <v>115</v>
      </c>
      <c r="G124" s="18" t="s">
        <v>38</v>
      </c>
      <c r="H124" s="18" t="s">
        <v>73</v>
      </c>
      <c r="I124" s="19" t="n">
        <v>4</v>
      </c>
      <c r="J124" s="20" t="n">
        <v>28</v>
      </c>
      <c r="K124" s="20" t="n">
        <v>13</v>
      </c>
      <c r="L124" s="21" t="n">
        <v>0</v>
      </c>
      <c r="M124" s="14" t="str">
        <f aca="false">IF(B124="","",YEAR(B124)&amp;"-"&amp;IF(MONTH(B124)&lt;10,"0"&amp;MONTH(B124),MONTH(B124)))</f>
        <v>2025-11</v>
      </c>
      <c r="N124" s="15" t="n">
        <f aca="false">IF(A124="","",ROUND(I124*J124,2))</f>
        <v>112</v>
      </c>
      <c r="O124" s="15" t="n">
        <f aca="false">IF(A124="","",ROUND(I124*J124*(1-L124),2))</f>
        <v>112</v>
      </c>
      <c r="P124" s="15" t="n">
        <f aca="false">IF(A124="","",ROUND(I124*K124,2))</f>
        <v>52</v>
      </c>
      <c r="Q124" s="15" t="n">
        <f aca="false">IF(A124="","",O124-P124)</f>
        <v>60</v>
      </c>
      <c r="R124" s="14" t="str">
        <f aca="false">IF(A124="","",IF(OR(B124="",I124&lt;=0,J124&lt;=0,K124&lt;=0,L124&lt;0,L124&gt;0.8),"CHECK","OK"))</f>
        <v>OK</v>
      </c>
    </row>
    <row r="125" customFormat="false" ht="15" hidden="false" customHeight="false" outlineLevel="0" collapsed="false">
      <c r="A125" s="8" t="s">
        <v>257</v>
      </c>
      <c r="B125" s="9" t="n">
        <v>45967</v>
      </c>
      <c r="C125" s="8" t="s">
        <v>258</v>
      </c>
      <c r="D125" s="8" t="s">
        <v>35</v>
      </c>
      <c r="E125" s="8" t="s">
        <v>30</v>
      </c>
      <c r="F125" s="10" t="s">
        <v>55</v>
      </c>
      <c r="G125" s="10" t="s">
        <v>38</v>
      </c>
      <c r="H125" s="10" t="s">
        <v>44</v>
      </c>
      <c r="I125" s="11" t="n">
        <v>2</v>
      </c>
      <c r="J125" s="12" t="n">
        <v>45</v>
      </c>
      <c r="K125" s="12" t="n">
        <v>24</v>
      </c>
      <c r="L125" s="13" t="n">
        <v>0</v>
      </c>
      <c r="M125" s="14" t="str">
        <f aca="false">IF(B125="","",YEAR(B125)&amp;"-"&amp;IF(MONTH(B125)&lt;10,"0"&amp;MONTH(B125),MONTH(B125)))</f>
        <v>2025-11</v>
      </c>
      <c r="N125" s="15" t="n">
        <f aca="false">IF(A125="","",ROUND(I125*J125,2))</f>
        <v>90</v>
      </c>
      <c r="O125" s="15" t="n">
        <f aca="false">IF(A125="","",ROUND(I125*J125*(1-L125),2))</f>
        <v>90</v>
      </c>
      <c r="P125" s="15" t="n">
        <f aca="false">IF(A125="","",ROUND(I125*K125,2))</f>
        <v>48</v>
      </c>
      <c r="Q125" s="15" t="n">
        <f aca="false">IF(A125="","",O125-P125)</f>
        <v>42</v>
      </c>
      <c r="R125" s="14" t="str">
        <f aca="false">IF(A125="","",IF(OR(B125="",I125&lt;=0,J125&lt;=0,K125&lt;=0,L125&lt;0,L125&gt;0.8),"CHECK","OK"))</f>
        <v>OK</v>
      </c>
    </row>
    <row r="126" customFormat="false" ht="15" hidden="false" customHeight="false" outlineLevel="0" collapsed="false">
      <c r="A126" s="16" t="s">
        <v>259</v>
      </c>
      <c r="B126" s="17" t="n">
        <v>45967</v>
      </c>
      <c r="C126" s="16" t="s">
        <v>260</v>
      </c>
      <c r="D126" s="16" t="s">
        <v>35</v>
      </c>
      <c r="E126" s="16" t="s">
        <v>30</v>
      </c>
      <c r="F126" s="18" t="s">
        <v>76</v>
      </c>
      <c r="G126" s="18" t="s">
        <v>48</v>
      </c>
      <c r="H126" s="18" t="s">
        <v>49</v>
      </c>
      <c r="I126" s="19" t="n">
        <v>3</v>
      </c>
      <c r="J126" s="20" t="n">
        <v>75</v>
      </c>
      <c r="K126" s="20" t="n">
        <v>38</v>
      </c>
      <c r="L126" s="21" t="n">
        <v>0</v>
      </c>
      <c r="M126" s="14" t="str">
        <f aca="false">IF(B126="","",YEAR(B126)&amp;"-"&amp;IF(MONTH(B126)&lt;10,"0"&amp;MONTH(B126),MONTH(B126)))</f>
        <v>2025-11</v>
      </c>
      <c r="N126" s="15" t="n">
        <f aca="false">IF(A126="","",ROUND(I126*J126,2))</f>
        <v>225</v>
      </c>
      <c r="O126" s="15" t="n">
        <f aca="false">IF(A126="","",ROUND(I126*J126*(1-L126),2))</f>
        <v>225</v>
      </c>
      <c r="P126" s="15" t="n">
        <f aca="false">IF(A126="","",ROUND(I126*K126,2))</f>
        <v>114</v>
      </c>
      <c r="Q126" s="15" t="n">
        <f aca="false">IF(A126="","",O126-P126)</f>
        <v>111</v>
      </c>
      <c r="R126" s="14" t="str">
        <f aca="false">IF(A126="","",IF(OR(B126="",I126&lt;=0,J126&lt;=0,K126&lt;=0,L126&lt;0,L126&gt;0.8),"CHECK","OK"))</f>
        <v>OK</v>
      </c>
    </row>
    <row r="127" customFormat="false" ht="15" hidden="false" customHeight="false" outlineLevel="0" collapsed="false">
      <c r="A127" s="8" t="s">
        <v>259</v>
      </c>
      <c r="B127" s="9" t="n">
        <v>45967</v>
      </c>
      <c r="C127" s="8" t="s">
        <v>260</v>
      </c>
      <c r="D127" s="8" t="s">
        <v>35</v>
      </c>
      <c r="E127" s="8" t="s">
        <v>30</v>
      </c>
      <c r="F127" s="10" t="s">
        <v>76</v>
      </c>
      <c r="G127" s="10" t="s">
        <v>38</v>
      </c>
      <c r="H127" s="10" t="s">
        <v>183</v>
      </c>
      <c r="I127" s="11" t="n">
        <v>5</v>
      </c>
      <c r="J127" s="12" t="n">
        <v>68</v>
      </c>
      <c r="K127" s="12" t="n">
        <v>36</v>
      </c>
      <c r="L127" s="13" t="n">
        <v>0.1</v>
      </c>
      <c r="M127" s="14" t="str">
        <f aca="false">IF(B127="","",YEAR(B127)&amp;"-"&amp;IF(MONTH(B127)&lt;10,"0"&amp;MONTH(B127),MONTH(B127)))</f>
        <v>2025-11</v>
      </c>
      <c r="N127" s="15" t="n">
        <f aca="false">IF(A127="","",ROUND(I127*J127,2))</f>
        <v>340</v>
      </c>
      <c r="O127" s="15" t="n">
        <f aca="false">IF(A127="","",ROUND(I127*J127*(1-L127),2))</f>
        <v>306</v>
      </c>
      <c r="P127" s="15" t="n">
        <f aca="false">IF(A127="","",ROUND(I127*K127,2))</f>
        <v>180</v>
      </c>
      <c r="Q127" s="15" t="n">
        <f aca="false">IF(A127="","",O127-P127)</f>
        <v>126</v>
      </c>
      <c r="R127" s="14" t="str">
        <f aca="false">IF(A127="","",IF(OR(B127="",I127&lt;=0,J127&lt;=0,K127&lt;=0,L127&lt;0,L127&gt;0.8),"CHECK","OK"))</f>
        <v>OK</v>
      </c>
    </row>
    <row r="128" customFormat="false" ht="15" hidden="false" customHeight="false" outlineLevel="0" collapsed="false">
      <c r="A128" s="16" t="s">
        <v>261</v>
      </c>
      <c r="B128" s="17" t="n">
        <v>45967</v>
      </c>
      <c r="C128" s="16" t="s">
        <v>262</v>
      </c>
      <c r="D128" s="16" t="s">
        <v>35</v>
      </c>
      <c r="E128" s="16" t="s">
        <v>42</v>
      </c>
      <c r="F128" s="18" t="s">
        <v>43</v>
      </c>
      <c r="G128" s="18" t="s">
        <v>48</v>
      </c>
      <c r="H128" s="18" t="s">
        <v>52</v>
      </c>
      <c r="I128" s="19" t="n">
        <v>2</v>
      </c>
      <c r="J128" s="20" t="n">
        <v>295</v>
      </c>
      <c r="K128" s="20" t="n">
        <v>235</v>
      </c>
      <c r="L128" s="21" t="n">
        <v>0.3</v>
      </c>
      <c r="M128" s="14" t="str">
        <f aca="false">IF(B128="","",YEAR(B128)&amp;"-"&amp;IF(MONTH(B128)&lt;10,"0"&amp;MONTH(B128),MONTH(B128)))</f>
        <v>2025-11</v>
      </c>
      <c r="N128" s="15" t="n">
        <f aca="false">IF(A128="","",ROUND(I128*J128,2))</f>
        <v>590</v>
      </c>
      <c r="O128" s="15" t="n">
        <f aca="false">IF(A128="","",ROUND(I128*J128*(1-L128),2))</f>
        <v>413</v>
      </c>
      <c r="P128" s="15" t="n">
        <f aca="false">IF(A128="","",ROUND(I128*K128,2))</f>
        <v>470</v>
      </c>
      <c r="Q128" s="15" t="n">
        <f aca="false">IF(A128="","",O128-P128)</f>
        <v>-57</v>
      </c>
      <c r="R128" s="14" t="str">
        <f aca="false">IF(A128="","",IF(OR(B128="",I128&lt;=0,J128&lt;=0,K128&lt;=0,L128&lt;0,L128&gt;0.8),"CHECK","OK"))</f>
        <v>OK</v>
      </c>
    </row>
    <row r="129" customFormat="false" ht="15" hidden="false" customHeight="false" outlineLevel="0" collapsed="false">
      <c r="A129" s="8" t="s">
        <v>263</v>
      </c>
      <c r="B129" s="9" t="n">
        <v>45967</v>
      </c>
      <c r="C129" s="8" t="s">
        <v>264</v>
      </c>
      <c r="D129" s="8" t="s">
        <v>35</v>
      </c>
      <c r="E129" s="8" t="s">
        <v>23</v>
      </c>
      <c r="F129" s="10" t="s">
        <v>24</v>
      </c>
      <c r="G129" s="10" t="s">
        <v>48</v>
      </c>
      <c r="H129" s="10" t="s">
        <v>150</v>
      </c>
      <c r="I129" s="11" t="n">
        <v>1</v>
      </c>
      <c r="J129" s="12" t="n">
        <v>560</v>
      </c>
      <c r="K129" s="12" t="n">
        <v>445</v>
      </c>
      <c r="L129" s="13" t="n">
        <v>0.3</v>
      </c>
      <c r="M129" s="14" t="str">
        <f aca="false">IF(B129="","",YEAR(B129)&amp;"-"&amp;IF(MONTH(B129)&lt;10,"0"&amp;MONTH(B129),MONTH(B129)))</f>
        <v>2025-11</v>
      </c>
      <c r="N129" s="15" t="n">
        <f aca="false">IF(A129="","",ROUND(I129*J129,2))</f>
        <v>560</v>
      </c>
      <c r="O129" s="15" t="n">
        <f aca="false">IF(A129="","",ROUND(I129*J129*(1-L129),2))</f>
        <v>392</v>
      </c>
      <c r="P129" s="15" t="n">
        <f aca="false">IF(A129="","",ROUND(I129*K129,2))</f>
        <v>445</v>
      </c>
      <c r="Q129" s="15" t="n">
        <f aca="false">IF(A129="","",O129-P129)</f>
        <v>-53</v>
      </c>
      <c r="R129" s="14" t="str">
        <f aca="false">IF(A129="","",IF(OR(B129="",I129&lt;=0,J129&lt;=0,K129&lt;=0,L129&lt;0,L129&gt;0.8),"CHECK","OK"))</f>
        <v>OK</v>
      </c>
    </row>
    <row r="130" customFormat="false" ht="15" hidden="false" customHeight="false" outlineLevel="0" collapsed="false">
      <c r="A130" s="16" t="s">
        <v>265</v>
      </c>
      <c r="B130" s="17" t="n">
        <v>45967</v>
      </c>
      <c r="C130" s="16" t="s">
        <v>266</v>
      </c>
      <c r="D130" s="16" t="s">
        <v>22</v>
      </c>
      <c r="E130" s="16" t="s">
        <v>30</v>
      </c>
      <c r="F130" s="18" t="s">
        <v>55</v>
      </c>
      <c r="G130" s="18" t="s">
        <v>48</v>
      </c>
      <c r="H130" s="18" t="s">
        <v>49</v>
      </c>
      <c r="I130" s="19" t="n">
        <v>1</v>
      </c>
      <c r="J130" s="20" t="n">
        <v>75</v>
      </c>
      <c r="K130" s="20" t="n">
        <v>38</v>
      </c>
      <c r="L130" s="21" t="n">
        <v>0</v>
      </c>
      <c r="M130" s="14" t="str">
        <f aca="false">IF(B130="","",YEAR(B130)&amp;"-"&amp;IF(MONTH(B130)&lt;10,"0"&amp;MONTH(B130),MONTH(B130)))</f>
        <v>2025-11</v>
      </c>
      <c r="N130" s="15" t="n">
        <f aca="false">IF(A130="","",ROUND(I130*J130,2))</f>
        <v>75</v>
      </c>
      <c r="O130" s="15" t="n">
        <f aca="false">IF(A130="","",ROUND(I130*J130*(1-L130),2))</f>
        <v>75</v>
      </c>
      <c r="P130" s="15" t="n">
        <f aca="false">IF(A130="","",ROUND(I130*K130,2))</f>
        <v>38</v>
      </c>
      <c r="Q130" s="15" t="n">
        <f aca="false">IF(A130="","",O130-P130)</f>
        <v>37</v>
      </c>
      <c r="R130" s="14" t="str">
        <f aca="false">IF(A130="","",IF(OR(B130="",I130&lt;=0,J130&lt;=0,K130&lt;=0,L130&lt;0,L130&gt;0.8),"CHECK","OK"))</f>
        <v>OK</v>
      </c>
    </row>
    <row r="131" customFormat="false" ht="15" hidden="false" customHeight="false" outlineLevel="0" collapsed="false">
      <c r="A131" s="8" t="s">
        <v>267</v>
      </c>
      <c r="B131" s="9" t="n">
        <v>45967</v>
      </c>
      <c r="C131" s="8" t="s">
        <v>268</v>
      </c>
      <c r="D131" s="8" t="s">
        <v>35</v>
      </c>
      <c r="E131" s="8" t="s">
        <v>42</v>
      </c>
      <c r="F131" s="10" t="s">
        <v>115</v>
      </c>
      <c r="G131" s="10" t="s">
        <v>25</v>
      </c>
      <c r="H131" s="10" t="s">
        <v>32</v>
      </c>
      <c r="I131" s="11" t="n">
        <v>3</v>
      </c>
      <c r="J131" s="12" t="n">
        <v>389</v>
      </c>
      <c r="K131" s="12" t="n">
        <v>235</v>
      </c>
      <c r="L131" s="13" t="n">
        <v>0</v>
      </c>
      <c r="M131" s="14" t="str">
        <f aca="false">IF(B131="","",YEAR(B131)&amp;"-"&amp;IF(MONTH(B131)&lt;10,"0"&amp;MONTH(B131),MONTH(B131)))</f>
        <v>2025-11</v>
      </c>
      <c r="N131" s="15" t="n">
        <f aca="false">IF(A131="","",ROUND(I131*J131,2))</f>
        <v>1167</v>
      </c>
      <c r="O131" s="15" t="n">
        <f aca="false">IF(A131="","",ROUND(I131*J131*(1-L131),2))</f>
        <v>1167</v>
      </c>
      <c r="P131" s="15" t="n">
        <f aca="false">IF(A131="","",ROUND(I131*K131,2))</f>
        <v>705</v>
      </c>
      <c r="Q131" s="15" t="n">
        <f aca="false">IF(A131="","",O131-P131)</f>
        <v>462</v>
      </c>
      <c r="R131" s="14" t="str">
        <f aca="false">IF(A131="","",IF(OR(B131="",I131&lt;=0,J131&lt;=0,K131&lt;=0,L131&lt;0,L131&gt;0.8),"CHECK","OK"))</f>
        <v>OK</v>
      </c>
    </row>
    <row r="132" customFormat="false" ht="15" hidden="false" customHeight="false" outlineLevel="0" collapsed="false">
      <c r="A132" s="16" t="s">
        <v>269</v>
      </c>
      <c r="B132" s="17" t="n">
        <v>45967</v>
      </c>
      <c r="C132" s="16" t="s">
        <v>270</v>
      </c>
      <c r="D132" s="16" t="s">
        <v>35</v>
      </c>
      <c r="E132" s="16" t="s">
        <v>42</v>
      </c>
      <c r="F132" s="18" t="s">
        <v>115</v>
      </c>
      <c r="G132" s="18" t="s">
        <v>48</v>
      </c>
      <c r="H132" s="18" t="s">
        <v>61</v>
      </c>
      <c r="I132" s="19" t="n">
        <v>6</v>
      </c>
      <c r="J132" s="20" t="n">
        <v>210</v>
      </c>
      <c r="K132" s="20" t="n">
        <v>132</v>
      </c>
      <c r="L132" s="21" t="n">
        <v>0</v>
      </c>
      <c r="M132" s="14" t="str">
        <f aca="false">IF(B132="","",YEAR(B132)&amp;"-"&amp;IF(MONTH(B132)&lt;10,"0"&amp;MONTH(B132),MONTH(B132)))</f>
        <v>2025-11</v>
      </c>
      <c r="N132" s="15" t="n">
        <f aca="false">IF(A132="","",ROUND(I132*J132,2))</f>
        <v>1260</v>
      </c>
      <c r="O132" s="15" t="n">
        <f aca="false">IF(A132="","",ROUND(I132*J132*(1-L132),2))</f>
        <v>1260</v>
      </c>
      <c r="P132" s="15" t="n">
        <f aca="false">IF(A132="","",ROUND(I132*K132,2))</f>
        <v>792</v>
      </c>
      <c r="Q132" s="15" t="n">
        <f aca="false">IF(A132="","",O132-P132)</f>
        <v>468</v>
      </c>
      <c r="R132" s="14" t="str">
        <f aca="false">IF(A132="","",IF(OR(B132="",I132&lt;=0,J132&lt;=0,K132&lt;=0,L132&lt;0,L132&gt;0.8),"CHECK","OK"))</f>
        <v>OK</v>
      </c>
    </row>
    <row r="133" customFormat="false" ht="15" hidden="false" customHeight="false" outlineLevel="0" collapsed="false">
      <c r="A133" s="8" t="s">
        <v>269</v>
      </c>
      <c r="B133" s="9" t="n">
        <v>45967</v>
      </c>
      <c r="C133" s="8" t="s">
        <v>270</v>
      </c>
      <c r="D133" s="8" t="s">
        <v>35</v>
      </c>
      <c r="E133" s="8" t="s">
        <v>42</v>
      </c>
      <c r="F133" s="10" t="s">
        <v>115</v>
      </c>
      <c r="G133" s="10" t="s">
        <v>48</v>
      </c>
      <c r="H133" s="10" t="s">
        <v>52</v>
      </c>
      <c r="I133" s="11" t="n">
        <v>7</v>
      </c>
      <c r="J133" s="12" t="n">
        <v>295</v>
      </c>
      <c r="K133" s="12" t="n">
        <v>235</v>
      </c>
      <c r="L133" s="13" t="n">
        <v>0.2</v>
      </c>
      <c r="M133" s="14" t="str">
        <f aca="false">IF(B133="","",YEAR(B133)&amp;"-"&amp;IF(MONTH(B133)&lt;10,"0"&amp;MONTH(B133),MONTH(B133)))</f>
        <v>2025-11</v>
      </c>
      <c r="N133" s="15" t="n">
        <f aca="false">IF(A133="","",ROUND(I133*J133,2))</f>
        <v>2065</v>
      </c>
      <c r="O133" s="15" t="n">
        <f aca="false">IF(A133="","",ROUND(I133*J133*(1-L133),2))</f>
        <v>1652</v>
      </c>
      <c r="P133" s="15" t="n">
        <f aca="false">IF(A133="","",ROUND(I133*K133,2))</f>
        <v>1645</v>
      </c>
      <c r="Q133" s="15" t="n">
        <f aca="false">IF(A133="","",O133-P133)</f>
        <v>7</v>
      </c>
      <c r="R133" s="14" t="str">
        <f aca="false">IF(A133="","",IF(OR(B133="",I133&lt;=0,J133&lt;=0,K133&lt;=0,L133&lt;0,L133&gt;0.8),"CHECK","OK"))</f>
        <v>OK</v>
      </c>
    </row>
    <row r="134" customFormat="false" ht="15" hidden="false" customHeight="false" outlineLevel="0" collapsed="false">
      <c r="A134" s="16" t="s">
        <v>271</v>
      </c>
      <c r="B134" s="17" t="n">
        <v>45968</v>
      </c>
      <c r="C134" s="16" t="s">
        <v>272</v>
      </c>
      <c r="D134" s="16" t="s">
        <v>29</v>
      </c>
      <c r="E134" s="16" t="s">
        <v>42</v>
      </c>
      <c r="F134" s="18" t="s">
        <v>115</v>
      </c>
      <c r="G134" s="18" t="s">
        <v>48</v>
      </c>
      <c r="H134" s="18" t="s">
        <v>150</v>
      </c>
      <c r="I134" s="19" t="n">
        <v>2</v>
      </c>
      <c r="J134" s="20" t="n">
        <v>560</v>
      </c>
      <c r="K134" s="20" t="n">
        <v>445</v>
      </c>
      <c r="L134" s="21" t="n">
        <v>0.25</v>
      </c>
      <c r="M134" s="14" t="str">
        <f aca="false">IF(B134="","",YEAR(B134)&amp;"-"&amp;IF(MONTH(B134)&lt;10,"0"&amp;MONTH(B134),MONTH(B134)))</f>
        <v>2025-11</v>
      </c>
      <c r="N134" s="15" t="n">
        <f aca="false">IF(A134="","",ROUND(I134*J134,2))</f>
        <v>1120</v>
      </c>
      <c r="O134" s="15" t="n">
        <f aca="false">IF(A134="","",ROUND(I134*J134*(1-L134),2))</f>
        <v>840</v>
      </c>
      <c r="P134" s="15" t="n">
        <f aca="false">IF(A134="","",ROUND(I134*K134,2))</f>
        <v>890</v>
      </c>
      <c r="Q134" s="15" t="n">
        <f aca="false">IF(A134="","",O134-P134)</f>
        <v>-50</v>
      </c>
      <c r="R134" s="14" t="str">
        <f aca="false">IF(A134="","",IF(OR(B134="",I134&lt;=0,J134&lt;=0,K134&lt;=0,L134&lt;0,L134&gt;0.8),"CHECK","OK"))</f>
        <v>OK</v>
      </c>
    </row>
    <row r="135" customFormat="false" ht="15" hidden="false" customHeight="false" outlineLevel="0" collapsed="false">
      <c r="A135" s="8" t="s">
        <v>273</v>
      </c>
      <c r="B135" s="9" t="n">
        <v>45968</v>
      </c>
      <c r="C135" s="8" t="s">
        <v>84</v>
      </c>
      <c r="D135" s="8" t="s">
        <v>29</v>
      </c>
      <c r="E135" s="8" t="s">
        <v>42</v>
      </c>
      <c r="F135" s="10" t="s">
        <v>186</v>
      </c>
      <c r="G135" s="10" t="s">
        <v>48</v>
      </c>
      <c r="H135" s="10" t="s">
        <v>61</v>
      </c>
      <c r="I135" s="11" t="n">
        <v>2</v>
      </c>
      <c r="J135" s="12" t="n">
        <v>210</v>
      </c>
      <c r="K135" s="12" t="n">
        <v>132</v>
      </c>
      <c r="L135" s="13" t="n">
        <v>0.05</v>
      </c>
      <c r="M135" s="14" t="str">
        <f aca="false">IF(B135="","",YEAR(B135)&amp;"-"&amp;IF(MONTH(B135)&lt;10,"0"&amp;MONTH(B135),MONTH(B135)))</f>
        <v>2025-11</v>
      </c>
      <c r="N135" s="15" t="n">
        <f aca="false">IF(A135="","",ROUND(I135*J135,2))</f>
        <v>420</v>
      </c>
      <c r="O135" s="15" t="n">
        <f aca="false">IF(A135="","",ROUND(I135*J135*(1-L135),2))</f>
        <v>399</v>
      </c>
      <c r="P135" s="15" t="n">
        <f aca="false">IF(A135="","",ROUND(I135*K135,2))</f>
        <v>264</v>
      </c>
      <c r="Q135" s="15" t="n">
        <f aca="false">IF(A135="","",O135-P135)</f>
        <v>135</v>
      </c>
      <c r="R135" s="14" t="str">
        <f aca="false">IF(A135="","",IF(OR(B135="",I135&lt;=0,J135&lt;=0,K135&lt;=0,L135&lt;0,L135&gt;0.8),"CHECK","OK"))</f>
        <v>OK</v>
      </c>
    </row>
    <row r="136" customFormat="false" ht="15" hidden="false" customHeight="false" outlineLevel="0" collapsed="false">
      <c r="A136" s="16" t="s">
        <v>273</v>
      </c>
      <c r="B136" s="17" t="n">
        <v>45968</v>
      </c>
      <c r="C136" s="16" t="s">
        <v>84</v>
      </c>
      <c r="D136" s="16" t="s">
        <v>29</v>
      </c>
      <c r="E136" s="16" t="s">
        <v>42</v>
      </c>
      <c r="F136" s="18" t="s">
        <v>186</v>
      </c>
      <c r="G136" s="18" t="s">
        <v>25</v>
      </c>
      <c r="H136" s="18" t="s">
        <v>86</v>
      </c>
      <c r="I136" s="19" t="n">
        <v>4</v>
      </c>
      <c r="J136" s="20" t="n">
        <v>115</v>
      </c>
      <c r="K136" s="20" t="n">
        <v>52</v>
      </c>
      <c r="L136" s="21" t="n">
        <v>0</v>
      </c>
      <c r="M136" s="14" t="str">
        <f aca="false">IF(B136="","",YEAR(B136)&amp;"-"&amp;IF(MONTH(B136)&lt;10,"0"&amp;MONTH(B136),MONTH(B136)))</f>
        <v>2025-11</v>
      </c>
      <c r="N136" s="15" t="n">
        <f aca="false">IF(A136="","",ROUND(I136*J136,2))</f>
        <v>460</v>
      </c>
      <c r="O136" s="15" t="n">
        <f aca="false">IF(A136="","",ROUND(I136*J136*(1-L136),2))</f>
        <v>460</v>
      </c>
      <c r="P136" s="15" t="n">
        <f aca="false">IF(A136="","",ROUND(I136*K136,2))</f>
        <v>208</v>
      </c>
      <c r="Q136" s="15" t="n">
        <f aca="false">IF(A136="","",O136-P136)</f>
        <v>252</v>
      </c>
      <c r="R136" s="14" t="str">
        <f aca="false">IF(A136="","",IF(OR(B136="",I136&lt;=0,J136&lt;=0,K136&lt;=0,L136&lt;0,L136&gt;0.8),"CHECK","OK"))</f>
        <v>OK</v>
      </c>
    </row>
    <row r="137" customFormat="false" ht="15" hidden="false" customHeight="false" outlineLevel="0" collapsed="false">
      <c r="A137" s="8" t="s">
        <v>274</v>
      </c>
      <c r="B137" s="9" t="n">
        <v>45968</v>
      </c>
      <c r="C137" s="8" t="s">
        <v>173</v>
      </c>
      <c r="D137" s="8" t="s">
        <v>29</v>
      </c>
      <c r="E137" s="8" t="s">
        <v>30</v>
      </c>
      <c r="F137" s="10" t="s">
        <v>76</v>
      </c>
      <c r="G137" s="10" t="s">
        <v>38</v>
      </c>
      <c r="H137" s="10" t="s">
        <v>73</v>
      </c>
      <c r="I137" s="11" t="n">
        <v>4</v>
      </c>
      <c r="J137" s="12" t="n">
        <v>28</v>
      </c>
      <c r="K137" s="12" t="n">
        <v>13</v>
      </c>
      <c r="L137" s="13" t="n">
        <v>0</v>
      </c>
      <c r="M137" s="14" t="str">
        <f aca="false">IF(B137="","",YEAR(B137)&amp;"-"&amp;IF(MONTH(B137)&lt;10,"0"&amp;MONTH(B137),MONTH(B137)))</f>
        <v>2025-11</v>
      </c>
      <c r="N137" s="15" t="n">
        <f aca="false">IF(A137="","",ROUND(I137*J137,2))</f>
        <v>112</v>
      </c>
      <c r="O137" s="15" t="n">
        <f aca="false">IF(A137="","",ROUND(I137*J137*(1-L137),2))</f>
        <v>112</v>
      </c>
      <c r="P137" s="15" t="n">
        <f aca="false">IF(A137="","",ROUND(I137*K137,2))</f>
        <v>52</v>
      </c>
      <c r="Q137" s="15" t="n">
        <f aca="false">IF(A137="","",O137-P137)</f>
        <v>60</v>
      </c>
      <c r="R137" s="14" t="str">
        <f aca="false">IF(A137="","",IF(OR(B137="",I137&lt;=0,J137&lt;=0,K137&lt;=0,L137&lt;0,L137&gt;0.8),"CHECK","OK"))</f>
        <v>OK</v>
      </c>
    </row>
    <row r="138" customFormat="false" ht="15" hidden="false" customHeight="false" outlineLevel="0" collapsed="false">
      <c r="A138" s="16" t="s">
        <v>275</v>
      </c>
      <c r="B138" s="17" t="n">
        <v>45968</v>
      </c>
      <c r="C138" s="16" t="s">
        <v>276</v>
      </c>
      <c r="D138" s="16" t="s">
        <v>35</v>
      </c>
      <c r="E138" s="16" t="s">
        <v>36</v>
      </c>
      <c r="F138" s="18" t="s">
        <v>37</v>
      </c>
      <c r="G138" s="18" t="s">
        <v>38</v>
      </c>
      <c r="H138" s="18" t="s">
        <v>81</v>
      </c>
      <c r="I138" s="19" t="n">
        <v>8</v>
      </c>
      <c r="J138" s="20" t="n">
        <v>58</v>
      </c>
      <c r="K138" s="20" t="n">
        <v>31</v>
      </c>
      <c r="L138" s="21" t="n">
        <v>0</v>
      </c>
      <c r="M138" s="14" t="str">
        <f aca="false">IF(B138="","",YEAR(B138)&amp;"-"&amp;IF(MONTH(B138)&lt;10,"0"&amp;MONTH(B138),MONTH(B138)))</f>
        <v>2025-11</v>
      </c>
      <c r="N138" s="15" t="n">
        <f aca="false">IF(A138="","",ROUND(I138*J138,2))</f>
        <v>464</v>
      </c>
      <c r="O138" s="15" t="n">
        <f aca="false">IF(A138="","",ROUND(I138*J138*(1-L138),2))</f>
        <v>464</v>
      </c>
      <c r="P138" s="15" t="n">
        <f aca="false">IF(A138="","",ROUND(I138*K138,2))</f>
        <v>248</v>
      </c>
      <c r="Q138" s="15" t="n">
        <f aca="false">IF(A138="","",O138-P138)</f>
        <v>216</v>
      </c>
      <c r="R138" s="14" t="str">
        <f aca="false">IF(A138="","",IF(OR(B138="",I138&lt;=0,J138&lt;=0,K138&lt;=0,L138&lt;0,L138&gt;0.8),"CHECK","OK"))</f>
        <v>OK</v>
      </c>
    </row>
    <row r="139" customFormat="false" ht="15" hidden="false" customHeight="false" outlineLevel="0" collapsed="false">
      <c r="A139" s="8" t="s">
        <v>277</v>
      </c>
      <c r="B139" s="9" t="n">
        <v>45968</v>
      </c>
      <c r="C139" s="8" t="s">
        <v>79</v>
      </c>
      <c r="D139" s="8" t="s">
        <v>35</v>
      </c>
      <c r="E139" s="8" t="s">
        <v>30</v>
      </c>
      <c r="F139" s="10" t="s">
        <v>55</v>
      </c>
      <c r="G139" s="10" t="s">
        <v>25</v>
      </c>
      <c r="H139" s="10" t="s">
        <v>143</v>
      </c>
      <c r="I139" s="11" t="n">
        <v>5</v>
      </c>
      <c r="J139" s="12" t="n">
        <v>980</v>
      </c>
      <c r="K139" s="12" t="n">
        <v>610</v>
      </c>
      <c r="L139" s="13" t="n">
        <v>0.05</v>
      </c>
      <c r="M139" s="14" t="str">
        <f aca="false">IF(B139="","",YEAR(B139)&amp;"-"&amp;IF(MONTH(B139)&lt;10,"0"&amp;MONTH(B139),MONTH(B139)))</f>
        <v>2025-11</v>
      </c>
      <c r="N139" s="15" t="n">
        <f aca="false">IF(A139="","",ROUND(I139*J139,2))</f>
        <v>4900</v>
      </c>
      <c r="O139" s="15" t="n">
        <f aca="false">IF(A139="","",ROUND(I139*J139*(1-L139),2))</f>
        <v>4655</v>
      </c>
      <c r="P139" s="15" t="n">
        <f aca="false">IF(A139="","",ROUND(I139*K139,2))</f>
        <v>3050</v>
      </c>
      <c r="Q139" s="15" t="n">
        <f aca="false">IF(A139="","",O139-P139)</f>
        <v>1605</v>
      </c>
      <c r="R139" s="14" t="str">
        <f aca="false">IF(A139="","",IF(OR(B139="",I139&lt;=0,J139&lt;=0,K139&lt;=0,L139&lt;0,L139&gt;0.8),"CHECK","OK"))</f>
        <v>OK</v>
      </c>
    </row>
    <row r="140" customFormat="false" ht="15" hidden="false" customHeight="false" outlineLevel="0" collapsed="false">
      <c r="A140" s="16" t="s">
        <v>278</v>
      </c>
      <c r="B140" s="17" t="n">
        <v>45969</v>
      </c>
      <c r="C140" s="16" t="s">
        <v>279</v>
      </c>
      <c r="D140" s="16" t="s">
        <v>35</v>
      </c>
      <c r="E140" s="16" t="s">
        <v>30</v>
      </c>
      <c r="F140" s="18" t="s">
        <v>85</v>
      </c>
      <c r="G140" s="18" t="s">
        <v>38</v>
      </c>
      <c r="H140" s="18" t="s">
        <v>44</v>
      </c>
      <c r="I140" s="19" t="n">
        <v>5</v>
      </c>
      <c r="J140" s="20" t="n">
        <v>45</v>
      </c>
      <c r="K140" s="20" t="n">
        <v>24</v>
      </c>
      <c r="L140" s="21" t="n">
        <v>0</v>
      </c>
      <c r="M140" s="14" t="str">
        <f aca="false">IF(B140="","",YEAR(B140)&amp;"-"&amp;IF(MONTH(B140)&lt;10,"0"&amp;MONTH(B140),MONTH(B140)))</f>
        <v>2025-11</v>
      </c>
      <c r="N140" s="15" t="n">
        <f aca="false">IF(A140="","",ROUND(I140*J140,2))</f>
        <v>225</v>
      </c>
      <c r="O140" s="15" t="n">
        <f aca="false">IF(A140="","",ROUND(I140*J140*(1-L140),2))</f>
        <v>225</v>
      </c>
      <c r="P140" s="15" t="n">
        <f aca="false">IF(A140="","",ROUND(I140*K140,2))</f>
        <v>120</v>
      </c>
      <c r="Q140" s="15" t="n">
        <f aca="false">IF(A140="","",O140-P140)</f>
        <v>105</v>
      </c>
      <c r="R140" s="14" t="str">
        <f aca="false">IF(A140="","",IF(OR(B140="",I140&lt;=0,J140&lt;=0,K140&lt;=0,L140&lt;0,L140&gt;0.8),"CHECK","OK"))</f>
        <v>OK</v>
      </c>
    </row>
    <row r="141" customFormat="false" ht="15" hidden="false" customHeight="false" outlineLevel="0" collapsed="false">
      <c r="A141" s="8" t="s">
        <v>278</v>
      </c>
      <c r="B141" s="9" t="n">
        <v>45969</v>
      </c>
      <c r="C141" s="8" t="s">
        <v>279</v>
      </c>
      <c r="D141" s="8" t="s">
        <v>35</v>
      </c>
      <c r="E141" s="8" t="s">
        <v>30</v>
      </c>
      <c r="F141" s="10" t="s">
        <v>85</v>
      </c>
      <c r="G141" s="10" t="s">
        <v>48</v>
      </c>
      <c r="H141" s="10" t="s">
        <v>120</v>
      </c>
      <c r="I141" s="11" t="n">
        <v>2</v>
      </c>
      <c r="J141" s="12" t="n">
        <v>185</v>
      </c>
      <c r="K141" s="12" t="n">
        <v>110</v>
      </c>
      <c r="L141" s="13" t="n">
        <v>0.05</v>
      </c>
      <c r="M141" s="14" t="str">
        <f aca="false">IF(B141="","",YEAR(B141)&amp;"-"&amp;IF(MONTH(B141)&lt;10,"0"&amp;MONTH(B141),MONTH(B141)))</f>
        <v>2025-11</v>
      </c>
      <c r="N141" s="15" t="n">
        <f aca="false">IF(A141="","",ROUND(I141*J141,2))</f>
        <v>370</v>
      </c>
      <c r="O141" s="15" t="n">
        <f aca="false">IF(A141="","",ROUND(I141*J141*(1-L141),2))</f>
        <v>351.5</v>
      </c>
      <c r="P141" s="15" t="n">
        <f aca="false">IF(A141="","",ROUND(I141*K141,2))</f>
        <v>220</v>
      </c>
      <c r="Q141" s="15" t="n">
        <f aca="false">IF(A141="","",O141-P141)</f>
        <v>131.5</v>
      </c>
      <c r="R141" s="14" t="str">
        <f aca="false">IF(A141="","",IF(OR(B141="",I141&lt;=0,J141&lt;=0,K141&lt;=0,L141&lt;0,L141&gt;0.8),"CHECK","OK"))</f>
        <v>OK</v>
      </c>
    </row>
    <row r="142" customFormat="false" ht="15" hidden="false" customHeight="false" outlineLevel="0" collapsed="false">
      <c r="A142" s="16" t="s">
        <v>280</v>
      </c>
      <c r="B142" s="17" t="n">
        <v>45969</v>
      </c>
      <c r="C142" s="16" t="s">
        <v>281</v>
      </c>
      <c r="D142" s="16" t="s">
        <v>35</v>
      </c>
      <c r="E142" s="16" t="s">
        <v>42</v>
      </c>
      <c r="F142" s="18" t="s">
        <v>59</v>
      </c>
      <c r="G142" s="18" t="s">
        <v>25</v>
      </c>
      <c r="H142" s="18" t="s">
        <v>26</v>
      </c>
      <c r="I142" s="19" t="n">
        <v>4</v>
      </c>
      <c r="J142" s="20" t="n">
        <v>165</v>
      </c>
      <c r="K142" s="20" t="n">
        <v>78</v>
      </c>
      <c r="L142" s="21" t="n">
        <v>0</v>
      </c>
      <c r="M142" s="14" t="str">
        <f aca="false">IF(B142="","",YEAR(B142)&amp;"-"&amp;IF(MONTH(B142)&lt;10,"0"&amp;MONTH(B142),MONTH(B142)))</f>
        <v>2025-11</v>
      </c>
      <c r="N142" s="15" t="n">
        <f aca="false">IF(A142="","",ROUND(I142*J142,2))</f>
        <v>660</v>
      </c>
      <c r="O142" s="15" t="n">
        <f aca="false">IF(A142="","",ROUND(I142*J142*(1-L142),2))</f>
        <v>660</v>
      </c>
      <c r="P142" s="15" t="n">
        <f aca="false">IF(A142="","",ROUND(I142*K142,2))</f>
        <v>312</v>
      </c>
      <c r="Q142" s="15" t="n">
        <f aca="false">IF(A142="","",O142-P142)</f>
        <v>348</v>
      </c>
      <c r="R142" s="14" t="str">
        <f aca="false">IF(A142="","",IF(OR(B142="",I142&lt;=0,J142&lt;=0,K142&lt;=0,L142&lt;0,L142&gt;0.8),"CHECK","OK"))</f>
        <v>OK</v>
      </c>
    </row>
    <row r="143" customFormat="false" ht="15" hidden="false" customHeight="false" outlineLevel="0" collapsed="false">
      <c r="A143" s="8" t="s">
        <v>282</v>
      </c>
      <c r="B143" s="9" t="n">
        <v>45969</v>
      </c>
      <c r="C143" s="8" t="s">
        <v>283</v>
      </c>
      <c r="D143" s="8" t="s">
        <v>22</v>
      </c>
      <c r="E143" s="8" t="s">
        <v>30</v>
      </c>
      <c r="F143" s="10" t="s">
        <v>80</v>
      </c>
      <c r="G143" s="10" t="s">
        <v>25</v>
      </c>
      <c r="H143" s="10" t="s">
        <v>26</v>
      </c>
      <c r="I143" s="11" t="n">
        <v>6</v>
      </c>
      <c r="J143" s="12" t="n">
        <v>165</v>
      </c>
      <c r="K143" s="12" t="n">
        <v>78</v>
      </c>
      <c r="L143" s="13" t="n">
        <v>0</v>
      </c>
      <c r="M143" s="14" t="str">
        <f aca="false">IF(B143="","",YEAR(B143)&amp;"-"&amp;IF(MONTH(B143)&lt;10,"0"&amp;MONTH(B143),MONTH(B143)))</f>
        <v>2025-11</v>
      </c>
      <c r="N143" s="15" t="n">
        <f aca="false">IF(A143="","",ROUND(I143*J143,2))</f>
        <v>990</v>
      </c>
      <c r="O143" s="15" t="n">
        <f aca="false">IF(A143="","",ROUND(I143*J143*(1-L143),2))</f>
        <v>990</v>
      </c>
      <c r="P143" s="15" t="n">
        <f aca="false">IF(A143="","",ROUND(I143*K143,2))</f>
        <v>468</v>
      </c>
      <c r="Q143" s="15" t="n">
        <f aca="false">IF(A143="","",O143-P143)</f>
        <v>522</v>
      </c>
      <c r="R143" s="14" t="str">
        <f aca="false">IF(A143="","",IF(OR(B143="",I143&lt;=0,J143&lt;=0,K143&lt;=0,L143&lt;0,L143&gt;0.8),"CHECK","OK"))</f>
        <v>OK</v>
      </c>
    </row>
    <row r="144" customFormat="false" ht="15" hidden="false" customHeight="false" outlineLevel="0" collapsed="false">
      <c r="A144" s="16" t="s">
        <v>284</v>
      </c>
      <c r="B144" s="17" t="n">
        <v>45970</v>
      </c>
      <c r="C144" s="16" t="s">
        <v>285</v>
      </c>
      <c r="D144" s="16" t="s">
        <v>35</v>
      </c>
      <c r="E144" s="16" t="s">
        <v>42</v>
      </c>
      <c r="F144" s="18" t="s">
        <v>115</v>
      </c>
      <c r="G144" s="18" t="s">
        <v>48</v>
      </c>
      <c r="H144" s="18" t="s">
        <v>77</v>
      </c>
      <c r="I144" s="19" t="n">
        <v>1</v>
      </c>
      <c r="J144" s="20" t="n">
        <v>425</v>
      </c>
      <c r="K144" s="20" t="n">
        <v>265</v>
      </c>
      <c r="L144" s="21" t="n">
        <v>0</v>
      </c>
      <c r="M144" s="14" t="str">
        <f aca="false">IF(B144="","",YEAR(B144)&amp;"-"&amp;IF(MONTH(B144)&lt;10,"0"&amp;MONTH(B144),MONTH(B144)))</f>
        <v>2025-11</v>
      </c>
      <c r="N144" s="15" t="n">
        <f aca="false">IF(A144="","",ROUND(I144*J144,2))</f>
        <v>425</v>
      </c>
      <c r="O144" s="15" t="n">
        <f aca="false">IF(A144="","",ROUND(I144*J144*(1-L144),2))</f>
        <v>425</v>
      </c>
      <c r="P144" s="15" t="n">
        <f aca="false">IF(A144="","",ROUND(I144*K144,2))</f>
        <v>265</v>
      </c>
      <c r="Q144" s="15" t="n">
        <f aca="false">IF(A144="","",O144-P144)</f>
        <v>160</v>
      </c>
      <c r="R144" s="14" t="str">
        <f aca="false">IF(A144="","",IF(OR(B144="",I144&lt;=0,J144&lt;=0,K144&lt;=0,L144&lt;0,L144&gt;0.8),"CHECK","OK"))</f>
        <v>OK</v>
      </c>
    </row>
    <row r="145" customFormat="false" ht="15" hidden="false" customHeight="false" outlineLevel="0" collapsed="false">
      <c r="A145" s="8" t="s">
        <v>286</v>
      </c>
      <c r="B145" s="9" t="n">
        <v>45970</v>
      </c>
      <c r="C145" s="8" t="s">
        <v>287</v>
      </c>
      <c r="D145" s="8" t="s">
        <v>29</v>
      </c>
      <c r="E145" s="8" t="s">
        <v>42</v>
      </c>
      <c r="F145" s="10" t="s">
        <v>115</v>
      </c>
      <c r="G145" s="10" t="s">
        <v>25</v>
      </c>
      <c r="H145" s="10" t="s">
        <v>127</v>
      </c>
      <c r="I145" s="11" t="n">
        <v>1</v>
      </c>
      <c r="J145" s="12" t="n">
        <v>790</v>
      </c>
      <c r="K145" s="12" t="n">
        <v>645</v>
      </c>
      <c r="L145" s="13" t="n">
        <v>0.2</v>
      </c>
      <c r="M145" s="14" t="str">
        <f aca="false">IF(B145="","",YEAR(B145)&amp;"-"&amp;IF(MONTH(B145)&lt;10,"0"&amp;MONTH(B145),MONTH(B145)))</f>
        <v>2025-11</v>
      </c>
      <c r="N145" s="15" t="n">
        <f aca="false">IF(A145="","",ROUND(I145*J145,2))</f>
        <v>790</v>
      </c>
      <c r="O145" s="15" t="n">
        <f aca="false">IF(A145="","",ROUND(I145*J145*(1-L145),2))</f>
        <v>632</v>
      </c>
      <c r="P145" s="15" t="n">
        <f aca="false">IF(A145="","",ROUND(I145*K145,2))</f>
        <v>645</v>
      </c>
      <c r="Q145" s="15" t="n">
        <f aca="false">IF(A145="","",O145-P145)</f>
        <v>-13</v>
      </c>
      <c r="R145" s="14" t="str">
        <f aca="false">IF(A145="","",IF(OR(B145="",I145&lt;=0,J145&lt;=0,K145&lt;=0,L145&lt;0,L145&gt;0.8),"CHECK","OK"))</f>
        <v>OK</v>
      </c>
    </row>
    <row r="146" customFormat="false" ht="15" hidden="false" customHeight="false" outlineLevel="0" collapsed="false">
      <c r="A146" s="16" t="s">
        <v>288</v>
      </c>
      <c r="B146" s="17" t="n">
        <v>45970</v>
      </c>
      <c r="C146" s="16" t="s">
        <v>289</v>
      </c>
      <c r="D146" s="16" t="s">
        <v>29</v>
      </c>
      <c r="E146" s="16" t="s">
        <v>30</v>
      </c>
      <c r="F146" s="18" t="s">
        <v>55</v>
      </c>
      <c r="G146" s="18" t="s">
        <v>25</v>
      </c>
      <c r="H146" s="18" t="s">
        <v>70</v>
      </c>
      <c r="I146" s="19" t="n">
        <v>1</v>
      </c>
      <c r="J146" s="20" t="n">
        <v>1250</v>
      </c>
      <c r="K146" s="20" t="n">
        <v>780</v>
      </c>
      <c r="L146" s="21" t="n">
        <v>0.05</v>
      </c>
      <c r="M146" s="14" t="str">
        <f aca="false">IF(B146="","",YEAR(B146)&amp;"-"&amp;IF(MONTH(B146)&lt;10,"0"&amp;MONTH(B146),MONTH(B146)))</f>
        <v>2025-11</v>
      </c>
      <c r="N146" s="15" t="n">
        <f aca="false">IF(A146="","",ROUND(I146*J146,2))</f>
        <v>1250</v>
      </c>
      <c r="O146" s="15" t="n">
        <f aca="false">IF(A146="","",ROUND(I146*J146*(1-L146),2))</f>
        <v>1187.5</v>
      </c>
      <c r="P146" s="15" t="n">
        <f aca="false">IF(A146="","",ROUND(I146*K146,2))</f>
        <v>780</v>
      </c>
      <c r="Q146" s="15" t="n">
        <f aca="false">IF(A146="","",O146-P146)</f>
        <v>407.5</v>
      </c>
      <c r="R146" s="14" t="str">
        <f aca="false">IF(A146="","",IF(OR(B146="",I146&lt;=0,J146&lt;=0,K146&lt;=0,L146&lt;0,L146&gt;0.8),"CHECK","OK"))</f>
        <v>OK</v>
      </c>
    </row>
    <row r="147" customFormat="false" ht="15" hidden="false" customHeight="false" outlineLevel="0" collapsed="false">
      <c r="A147" s="8" t="s">
        <v>290</v>
      </c>
      <c r="B147" s="9" t="n">
        <v>45970</v>
      </c>
      <c r="C147" s="8" t="s">
        <v>117</v>
      </c>
      <c r="D147" s="8" t="s">
        <v>35</v>
      </c>
      <c r="E147" s="8" t="s">
        <v>30</v>
      </c>
      <c r="F147" s="10" t="s">
        <v>80</v>
      </c>
      <c r="G147" s="10" t="s">
        <v>25</v>
      </c>
      <c r="H147" s="10" t="s">
        <v>70</v>
      </c>
      <c r="I147" s="11" t="n">
        <v>3</v>
      </c>
      <c r="J147" s="12" t="n">
        <v>1250</v>
      </c>
      <c r="K147" s="12" t="n">
        <v>780</v>
      </c>
      <c r="L147" s="13" t="n">
        <v>0</v>
      </c>
      <c r="M147" s="14" t="str">
        <f aca="false">IF(B147="","",YEAR(B147)&amp;"-"&amp;IF(MONTH(B147)&lt;10,"0"&amp;MONTH(B147),MONTH(B147)))</f>
        <v>2025-11</v>
      </c>
      <c r="N147" s="15" t="n">
        <f aca="false">IF(A147="","",ROUND(I147*J147,2))</f>
        <v>3750</v>
      </c>
      <c r="O147" s="15" t="n">
        <f aca="false">IF(A147="","",ROUND(I147*J147*(1-L147),2))</f>
        <v>3750</v>
      </c>
      <c r="P147" s="15" t="n">
        <f aca="false">IF(A147="","",ROUND(I147*K147,2))</f>
        <v>2340</v>
      </c>
      <c r="Q147" s="15" t="n">
        <f aca="false">IF(A147="","",O147-P147)</f>
        <v>1410</v>
      </c>
      <c r="R147" s="14" t="str">
        <f aca="false">IF(A147="","",IF(OR(B147="",I147&lt;=0,J147&lt;=0,K147&lt;=0,L147&lt;0,L147&gt;0.8),"CHECK","OK"))</f>
        <v>OK</v>
      </c>
    </row>
    <row r="148" customFormat="false" ht="15" hidden="false" customHeight="false" outlineLevel="0" collapsed="false">
      <c r="A148" s="16" t="s">
        <v>291</v>
      </c>
      <c r="B148" s="17" t="n">
        <v>45971</v>
      </c>
      <c r="C148" s="16" t="s">
        <v>292</v>
      </c>
      <c r="D148" s="16" t="s">
        <v>35</v>
      </c>
      <c r="E148" s="16" t="s">
        <v>23</v>
      </c>
      <c r="F148" s="18" t="s">
        <v>68</v>
      </c>
      <c r="G148" s="18" t="s">
        <v>48</v>
      </c>
      <c r="H148" s="18" t="s">
        <v>77</v>
      </c>
      <c r="I148" s="19" t="n">
        <v>4</v>
      </c>
      <c r="J148" s="20" t="n">
        <v>425</v>
      </c>
      <c r="K148" s="20" t="n">
        <v>265</v>
      </c>
      <c r="L148" s="21" t="n">
        <v>0</v>
      </c>
      <c r="M148" s="14" t="str">
        <f aca="false">IF(B148="","",YEAR(B148)&amp;"-"&amp;IF(MONTH(B148)&lt;10,"0"&amp;MONTH(B148),MONTH(B148)))</f>
        <v>2025-11</v>
      </c>
      <c r="N148" s="15" t="n">
        <f aca="false">IF(A148="","",ROUND(I148*J148,2))</f>
        <v>1700</v>
      </c>
      <c r="O148" s="15" t="n">
        <f aca="false">IF(A148="","",ROUND(I148*J148*(1-L148),2))</f>
        <v>1700</v>
      </c>
      <c r="P148" s="15" t="n">
        <f aca="false">IF(A148="","",ROUND(I148*K148,2))</f>
        <v>1060</v>
      </c>
      <c r="Q148" s="15" t="n">
        <f aca="false">IF(A148="","",O148-P148)</f>
        <v>640</v>
      </c>
      <c r="R148" s="14" t="str">
        <f aca="false">IF(A148="","",IF(OR(B148="",I148&lt;=0,J148&lt;=0,K148&lt;=0,L148&lt;0,L148&gt;0.8),"CHECK","OK"))</f>
        <v>OK</v>
      </c>
    </row>
    <row r="149" customFormat="false" ht="15" hidden="false" customHeight="false" outlineLevel="0" collapsed="false">
      <c r="A149" s="8" t="s">
        <v>293</v>
      </c>
      <c r="B149" s="9" t="n">
        <v>45971</v>
      </c>
      <c r="C149" s="8" t="s">
        <v>294</v>
      </c>
      <c r="D149" s="8" t="s">
        <v>35</v>
      </c>
      <c r="E149" s="8" t="s">
        <v>42</v>
      </c>
      <c r="F149" s="10" t="s">
        <v>115</v>
      </c>
      <c r="G149" s="10" t="s">
        <v>48</v>
      </c>
      <c r="H149" s="10" t="s">
        <v>49</v>
      </c>
      <c r="I149" s="11" t="n">
        <v>1</v>
      </c>
      <c r="J149" s="12" t="n">
        <v>75</v>
      </c>
      <c r="K149" s="12" t="n">
        <v>38</v>
      </c>
      <c r="L149" s="13" t="n">
        <v>0</v>
      </c>
      <c r="M149" s="14" t="str">
        <f aca="false">IF(B149="","",YEAR(B149)&amp;"-"&amp;IF(MONTH(B149)&lt;10,"0"&amp;MONTH(B149),MONTH(B149)))</f>
        <v>2025-11</v>
      </c>
      <c r="N149" s="15" t="n">
        <f aca="false">IF(A149="","",ROUND(I149*J149,2))</f>
        <v>75</v>
      </c>
      <c r="O149" s="15" t="n">
        <f aca="false">IF(A149="","",ROUND(I149*J149*(1-L149),2))</f>
        <v>75</v>
      </c>
      <c r="P149" s="15" t="n">
        <f aca="false">IF(A149="","",ROUND(I149*K149,2))</f>
        <v>38</v>
      </c>
      <c r="Q149" s="15" t="n">
        <f aca="false">IF(A149="","",O149-P149)</f>
        <v>37</v>
      </c>
      <c r="R149" s="14" t="str">
        <f aca="false">IF(A149="","",IF(OR(B149="",I149&lt;=0,J149&lt;=0,K149&lt;=0,L149&lt;0,L149&gt;0.8),"CHECK","OK"))</f>
        <v>OK</v>
      </c>
    </row>
    <row r="150" customFormat="false" ht="15" hidden="false" customHeight="false" outlineLevel="0" collapsed="false">
      <c r="A150" s="16" t="s">
        <v>295</v>
      </c>
      <c r="B150" s="17" t="n">
        <v>45973</v>
      </c>
      <c r="C150" s="16" t="s">
        <v>296</v>
      </c>
      <c r="D150" s="16" t="s">
        <v>29</v>
      </c>
      <c r="E150" s="16" t="s">
        <v>23</v>
      </c>
      <c r="F150" s="18" t="s">
        <v>68</v>
      </c>
      <c r="G150" s="18" t="s">
        <v>38</v>
      </c>
      <c r="H150" s="18" t="s">
        <v>39</v>
      </c>
      <c r="I150" s="19" t="n">
        <v>2</v>
      </c>
      <c r="J150" s="20" t="n">
        <v>145</v>
      </c>
      <c r="K150" s="20" t="n">
        <v>88</v>
      </c>
      <c r="L150" s="21" t="n">
        <v>0</v>
      </c>
      <c r="M150" s="14" t="str">
        <f aca="false">IF(B150="","",YEAR(B150)&amp;"-"&amp;IF(MONTH(B150)&lt;10,"0"&amp;MONTH(B150),MONTH(B150)))</f>
        <v>2025-11</v>
      </c>
      <c r="N150" s="15" t="n">
        <f aca="false">IF(A150="","",ROUND(I150*J150,2))</f>
        <v>290</v>
      </c>
      <c r="O150" s="15" t="n">
        <f aca="false">IF(A150="","",ROUND(I150*J150*(1-L150),2))</f>
        <v>290</v>
      </c>
      <c r="P150" s="15" t="n">
        <f aca="false">IF(A150="","",ROUND(I150*K150,2))</f>
        <v>176</v>
      </c>
      <c r="Q150" s="15" t="n">
        <f aca="false">IF(A150="","",O150-P150)</f>
        <v>114</v>
      </c>
      <c r="R150" s="14" t="str">
        <f aca="false">IF(A150="","",IF(OR(B150="",I150&lt;=0,J150&lt;=0,K150&lt;=0,L150&lt;0,L150&gt;0.8),"CHECK","OK"))</f>
        <v>OK</v>
      </c>
    </row>
    <row r="151" customFormat="false" ht="15" hidden="false" customHeight="false" outlineLevel="0" collapsed="false">
      <c r="A151" s="8" t="s">
        <v>295</v>
      </c>
      <c r="B151" s="9" t="n">
        <v>45973</v>
      </c>
      <c r="C151" s="8" t="s">
        <v>296</v>
      </c>
      <c r="D151" s="8" t="s">
        <v>29</v>
      </c>
      <c r="E151" s="8" t="s">
        <v>23</v>
      </c>
      <c r="F151" s="10" t="s">
        <v>68</v>
      </c>
      <c r="G151" s="10" t="s">
        <v>25</v>
      </c>
      <c r="H151" s="10" t="s">
        <v>127</v>
      </c>
      <c r="I151" s="11" t="n">
        <v>3</v>
      </c>
      <c r="J151" s="12" t="n">
        <v>790</v>
      </c>
      <c r="K151" s="12" t="n">
        <v>645</v>
      </c>
      <c r="L151" s="13" t="n">
        <v>0.25</v>
      </c>
      <c r="M151" s="14" t="str">
        <f aca="false">IF(B151="","",YEAR(B151)&amp;"-"&amp;IF(MONTH(B151)&lt;10,"0"&amp;MONTH(B151),MONTH(B151)))</f>
        <v>2025-11</v>
      </c>
      <c r="N151" s="15" t="n">
        <f aca="false">IF(A151="","",ROUND(I151*J151,2))</f>
        <v>2370</v>
      </c>
      <c r="O151" s="15" t="n">
        <f aca="false">IF(A151="","",ROUND(I151*J151*(1-L151),2))</f>
        <v>1777.5</v>
      </c>
      <c r="P151" s="15" t="n">
        <f aca="false">IF(A151="","",ROUND(I151*K151,2))</f>
        <v>1935</v>
      </c>
      <c r="Q151" s="15" t="n">
        <f aca="false">IF(A151="","",O151-P151)</f>
        <v>-157.5</v>
      </c>
      <c r="R151" s="14" t="str">
        <f aca="false">IF(A151="","",IF(OR(B151="",I151&lt;=0,J151&lt;=0,K151&lt;=0,L151&lt;0,L151&gt;0.8),"CHECK","OK"))</f>
        <v>OK</v>
      </c>
    </row>
    <row r="152" customFormat="false" ht="15" hidden="false" customHeight="false" outlineLevel="0" collapsed="false">
      <c r="A152" s="16" t="s">
        <v>297</v>
      </c>
      <c r="B152" s="17" t="n">
        <v>45973</v>
      </c>
      <c r="C152" s="16" t="s">
        <v>298</v>
      </c>
      <c r="D152" s="16" t="s">
        <v>22</v>
      </c>
      <c r="E152" s="16" t="s">
        <v>30</v>
      </c>
      <c r="F152" s="18" t="s">
        <v>55</v>
      </c>
      <c r="G152" s="18" t="s">
        <v>38</v>
      </c>
      <c r="H152" s="18" t="s">
        <v>44</v>
      </c>
      <c r="I152" s="19" t="n">
        <v>2</v>
      </c>
      <c r="J152" s="20" t="n">
        <v>45</v>
      </c>
      <c r="K152" s="20" t="n">
        <v>24</v>
      </c>
      <c r="L152" s="21" t="n">
        <v>0</v>
      </c>
      <c r="M152" s="14" t="str">
        <f aca="false">IF(B152="","",YEAR(B152)&amp;"-"&amp;IF(MONTH(B152)&lt;10,"0"&amp;MONTH(B152),MONTH(B152)))</f>
        <v>2025-11</v>
      </c>
      <c r="N152" s="15" t="n">
        <f aca="false">IF(A152="","",ROUND(I152*J152,2))</f>
        <v>90</v>
      </c>
      <c r="O152" s="15" t="n">
        <f aca="false">IF(A152="","",ROUND(I152*J152*(1-L152),2))</f>
        <v>90</v>
      </c>
      <c r="P152" s="15" t="n">
        <f aca="false">IF(A152="","",ROUND(I152*K152,2))</f>
        <v>48</v>
      </c>
      <c r="Q152" s="15" t="n">
        <f aca="false">IF(A152="","",O152-P152)</f>
        <v>42</v>
      </c>
      <c r="R152" s="14" t="str">
        <f aca="false">IF(A152="","",IF(OR(B152="",I152&lt;=0,J152&lt;=0,K152&lt;=0,L152&lt;0,L152&gt;0.8),"CHECK","OK"))</f>
        <v>OK</v>
      </c>
    </row>
    <row r="153" customFormat="false" ht="15" hidden="false" customHeight="false" outlineLevel="0" collapsed="false">
      <c r="A153" s="8" t="s">
        <v>297</v>
      </c>
      <c r="B153" s="9" t="n">
        <v>45973</v>
      </c>
      <c r="C153" s="8" t="s">
        <v>298</v>
      </c>
      <c r="D153" s="8" t="s">
        <v>22</v>
      </c>
      <c r="E153" s="8" t="s">
        <v>30</v>
      </c>
      <c r="F153" s="10" t="s">
        <v>55</v>
      </c>
      <c r="G153" s="10" t="s">
        <v>48</v>
      </c>
      <c r="H153" s="10" t="s">
        <v>52</v>
      </c>
      <c r="I153" s="11" t="n">
        <v>5</v>
      </c>
      <c r="J153" s="12" t="n">
        <v>295</v>
      </c>
      <c r="K153" s="12" t="n">
        <v>235</v>
      </c>
      <c r="L153" s="13" t="n">
        <v>0.2</v>
      </c>
      <c r="M153" s="14" t="str">
        <f aca="false">IF(B153="","",YEAR(B153)&amp;"-"&amp;IF(MONTH(B153)&lt;10,"0"&amp;MONTH(B153),MONTH(B153)))</f>
        <v>2025-11</v>
      </c>
      <c r="N153" s="15" t="n">
        <f aca="false">IF(A153="","",ROUND(I153*J153,2))</f>
        <v>1475</v>
      </c>
      <c r="O153" s="15" t="n">
        <f aca="false">IF(A153="","",ROUND(I153*J153*(1-L153),2))</f>
        <v>1180</v>
      </c>
      <c r="P153" s="15" t="n">
        <f aca="false">IF(A153="","",ROUND(I153*K153,2))</f>
        <v>1175</v>
      </c>
      <c r="Q153" s="15" t="n">
        <f aca="false">IF(A153="","",O153-P153)</f>
        <v>5</v>
      </c>
      <c r="R153" s="14" t="str">
        <f aca="false">IF(A153="","",IF(OR(B153="",I153&lt;=0,J153&lt;=0,K153&lt;=0,L153&lt;0,L153&gt;0.8),"CHECK","OK"))</f>
        <v>OK</v>
      </c>
    </row>
    <row r="154" customFormat="false" ht="15" hidden="false" customHeight="false" outlineLevel="0" collapsed="false">
      <c r="A154" s="16" t="s">
        <v>299</v>
      </c>
      <c r="B154" s="17" t="n">
        <v>45974</v>
      </c>
      <c r="C154" s="16" t="s">
        <v>185</v>
      </c>
      <c r="D154" s="16" t="s">
        <v>35</v>
      </c>
      <c r="E154" s="16" t="s">
        <v>42</v>
      </c>
      <c r="F154" s="18" t="s">
        <v>43</v>
      </c>
      <c r="G154" s="18" t="s">
        <v>38</v>
      </c>
      <c r="H154" s="18" t="s">
        <v>132</v>
      </c>
      <c r="I154" s="19" t="n">
        <v>2</v>
      </c>
      <c r="J154" s="20" t="n">
        <v>64</v>
      </c>
      <c r="K154" s="20" t="n">
        <v>49</v>
      </c>
      <c r="L154" s="21" t="n">
        <v>0.2</v>
      </c>
      <c r="M154" s="14" t="str">
        <f aca="false">IF(B154="","",YEAR(B154)&amp;"-"&amp;IF(MONTH(B154)&lt;10,"0"&amp;MONTH(B154),MONTH(B154)))</f>
        <v>2025-11</v>
      </c>
      <c r="N154" s="15" t="n">
        <f aca="false">IF(A154="","",ROUND(I154*J154,2))</f>
        <v>128</v>
      </c>
      <c r="O154" s="15" t="n">
        <f aca="false">IF(A154="","",ROUND(I154*J154*(1-L154),2))</f>
        <v>102.4</v>
      </c>
      <c r="P154" s="15" t="n">
        <f aca="false">IF(A154="","",ROUND(I154*K154,2))</f>
        <v>98</v>
      </c>
      <c r="Q154" s="15" t="n">
        <f aca="false">IF(A154="","",O154-P154)</f>
        <v>4.40000000000001</v>
      </c>
      <c r="R154" s="14" t="str">
        <f aca="false">IF(A154="","",IF(OR(B154="",I154&lt;=0,J154&lt;=0,K154&lt;=0,L154&lt;0,L154&gt;0.8),"CHECK","OK"))</f>
        <v>OK</v>
      </c>
    </row>
    <row r="155" customFormat="false" ht="15" hidden="false" customHeight="false" outlineLevel="0" collapsed="false">
      <c r="A155" s="8" t="s">
        <v>300</v>
      </c>
      <c r="B155" s="9" t="n">
        <v>45974</v>
      </c>
      <c r="C155" s="8" t="s">
        <v>147</v>
      </c>
      <c r="D155" s="8" t="s">
        <v>29</v>
      </c>
      <c r="E155" s="8" t="s">
        <v>36</v>
      </c>
      <c r="F155" s="10" t="s">
        <v>37</v>
      </c>
      <c r="G155" s="10" t="s">
        <v>38</v>
      </c>
      <c r="H155" s="10" t="s">
        <v>56</v>
      </c>
      <c r="I155" s="11" t="n">
        <v>2</v>
      </c>
      <c r="J155" s="12" t="n">
        <v>42</v>
      </c>
      <c r="K155" s="12" t="n">
        <v>21</v>
      </c>
      <c r="L155" s="13" t="n">
        <v>0</v>
      </c>
      <c r="M155" s="14" t="str">
        <f aca="false">IF(B155="","",YEAR(B155)&amp;"-"&amp;IF(MONTH(B155)&lt;10,"0"&amp;MONTH(B155),MONTH(B155)))</f>
        <v>2025-11</v>
      </c>
      <c r="N155" s="15" t="n">
        <f aca="false">IF(A155="","",ROUND(I155*J155,2))</f>
        <v>84</v>
      </c>
      <c r="O155" s="15" t="n">
        <f aca="false">IF(A155="","",ROUND(I155*J155*(1-L155),2))</f>
        <v>84</v>
      </c>
      <c r="P155" s="15" t="n">
        <f aca="false">IF(A155="","",ROUND(I155*K155,2))</f>
        <v>42</v>
      </c>
      <c r="Q155" s="15" t="n">
        <f aca="false">IF(A155="","",O155-P155)</f>
        <v>42</v>
      </c>
      <c r="R155" s="14" t="str">
        <f aca="false">IF(A155="","",IF(OR(B155="",I155&lt;=0,J155&lt;=0,K155&lt;=0,L155&lt;0,L155&gt;0.8),"CHECK","OK"))</f>
        <v>OK</v>
      </c>
    </row>
    <row r="156" customFormat="false" ht="15" hidden="false" customHeight="false" outlineLevel="0" collapsed="false">
      <c r="A156" s="16" t="s">
        <v>301</v>
      </c>
      <c r="B156" s="17" t="n">
        <v>45974</v>
      </c>
      <c r="C156" s="16" t="s">
        <v>302</v>
      </c>
      <c r="D156" s="16" t="s">
        <v>22</v>
      </c>
      <c r="E156" s="16" t="s">
        <v>30</v>
      </c>
      <c r="F156" s="18" t="s">
        <v>31</v>
      </c>
      <c r="G156" s="18" t="s">
        <v>25</v>
      </c>
      <c r="H156" s="18" t="s">
        <v>212</v>
      </c>
      <c r="I156" s="19" t="n">
        <v>4</v>
      </c>
      <c r="J156" s="20" t="n">
        <v>449</v>
      </c>
      <c r="K156" s="20" t="n">
        <v>275</v>
      </c>
      <c r="L156" s="21" t="n">
        <v>0</v>
      </c>
      <c r="M156" s="14" t="str">
        <f aca="false">IF(B156="","",YEAR(B156)&amp;"-"&amp;IF(MONTH(B156)&lt;10,"0"&amp;MONTH(B156),MONTH(B156)))</f>
        <v>2025-11</v>
      </c>
      <c r="N156" s="15" t="n">
        <f aca="false">IF(A156="","",ROUND(I156*J156,2))</f>
        <v>1796</v>
      </c>
      <c r="O156" s="15" t="n">
        <f aca="false">IF(A156="","",ROUND(I156*J156*(1-L156),2))</f>
        <v>1796</v>
      </c>
      <c r="P156" s="15" t="n">
        <f aca="false">IF(A156="","",ROUND(I156*K156,2))</f>
        <v>1100</v>
      </c>
      <c r="Q156" s="15" t="n">
        <f aca="false">IF(A156="","",O156-P156)</f>
        <v>696</v>
      </c>
      <c r="R156" s="14" t="str">
        <f aca="false">IF(A156="","",IF(OR(B156="",I156&lt;=0,J156&lt;=0,K156&lt;=0,L156&lt;0,L156&gt;0.8),"CHECK","OK"))</f>
        <v>OK</v>
      </c>
    </row>
    <row r="157" customFormat="false" ht="15" hidden="false" customHeight="false" outlineLevel="0" collapsed="false">
      <c r="A157" s="8" t="s">
        <v>303</v>
      </c>
      <c r="B157" s="9" t="n">
        <v>45974</v>
      </c>
      <c r="C157" s="8" t="s">
        <v>304</v>
      </c>
      <c r="D157" s="8" t="s">
        <v>29</v>
      </c>
      <c r="E157" s="8" t="s">
        <v>36</v>
      </c>
      <c r="F157" s="10" t="s">
        <v>153</v>
      </c>
      <c r="G157" s="10" t="s">
        <v>25</v>
      </c>
      <c r="H157" s="10" t="s">
        <v>65</v>
      </c>
      <c r="I157" s="11" t="n">
        <v>3</v>
      </c>
      <c r="J157" s="12" t="n">
        <v>640</v>
      </c>
      <c r="K157" s="12" t="n">
        <v>460</v>
      </c>
      <c r="L157" s="13" t="n">
        <v>0.1</v>
      </c>
      <c r="M157" s="14" t="str">
        <f aca="false">IF(B157="","",YEAR(B157)&amp;"-"&amp;IF(MONTH(B157)&lt;10,"0"&amp;MONTH(B157),MONTH(B157)))</f>
        <v>2025-11</v>
      </c>
      <c r="N157" s="15" t="n">
        <f aca="false">IF(A157="","",ROUND(I157*J157,2))</f>
        <v>1920</v>
      </c>
      <c r="O157" s="15" t="n">
        <f aca="false">IF(A157="","",ROUND(I157*J157*(1-L157),2))</f>
        <v>1728</v>
      </c>
      <c r="P157" s="15" t="n">
        <f aca="false">IF(A157="","",ROUND(I157*K157,2))</f>
        <v>1380</v>
      </c>
      <c r="Q157" s="15" t="n">
        <f aca="false">IF(A157="","",O157-P157)</f>
        <v>348</v>
      </c>
      <c r="R157" s="14" t="str">
        <f aca="false">IF(A157="","",IF(OR(B157="",I157&lt;=0,J157&lt;=0,K157&lt;=0,L157&lt;0,L157&gt;0.8),"CHECK","OK"))</f>
        <v>OK</v>
      </c>
    </row>
    <row r="158" customFormat="false" ht="15" hidden="false" customHeight="false" outlineLevel="0" collapsed="false">
      <c r="A158" s="16" t="s">
        <v>305</v>
      </c>
      <c r="B158" s="17" t="n">
        <v>45974</v>
      </c>
      <c r="C158" s="16" t="s">
        <v>306</v>
      </c>
      <c r="D158" s="16" t="s">
        <v>22</v>
      </c>
      <c r="E158" s="16" t="s">
        <v>30</v>
      </c>
      <c r="F158" s="18" t="s">
        <v>55</v>
      </c>
      <c r="G158" s="18" t="s">
        <v>25</v>
      </c>
      <c r="H158" s="18" t="s">
        <v>92</v>
      </c>
      <c r="I158" s="19" t="n">
        <v>2</v>
      </c>
      <c r="J158" s="20" t="n">
        <v>320</v>
      </c>
      <c r="K158" s="20" t="n">
        <v>185</v>
      </c>
      <c r="L158" s="21" t="n">
        <v>0</v>
      </c>
      <c r="M158" s="14" t="str">
        <f aca="false">IF(B158="","",YEAR(B158)&amp;"-"&amp;IF(MONTH(B158)&lt;10,"0"&amp;MONTH(B158),MONTH(B158)))</f>
        <v>2025-11</v>
      </c>
      <c r="N158" s="15" t="n">
        <f aca="false">IF(A158="","",ROUND(I158*J158,2))</f>
        <v>640</v>
      </c>
      <c r="O158" s="15" t="n">
        <f aca="false">IF(A158="","",ROUND(I158*J158*(1-L158),2))</f>
        <v>640</v>
      </c>
      <c r="P158" s="15" t="n">
        <f aca="false">IF(A158="","",ROUND(I158*K158,2))</f>
        <v>370</v>
      </c>
      <c r="Q158" s="15" t="n">
        <f aca="false">IF(A158="","",O158-P158)</f>
        <v>270</v>
      </c>
      <c r="R158" s="14" t="str">
        <f aca="false">IF(A158="","",IF(OR(B158="",I158&lt;=0,J158&lt;=0,K158&lt;=0,L158&lt;0,L158&gt;0.8),"CHECK","OK"))</f>
        <v>OK</v>
      </c>
    </row>
    <row r="159" customFormat="false" ht="15" hidden="false" customHeight="false" outlineLevel="0" collapsed="false">
      <c r="A159" s="8" t="s">
        <v>307</v>
      </c>
      <c r="B159" s="9" t="n">
        <v>45975</v>
      </c>
      <c r="C159" s="8" t="s">
        <v>308</v>
      </c>
      <c r="D159" s="8" t="s">
        <v>22</v>
      </c>
      <c r="E159" s="8" t="s">
        <v>30</v>
      </c>
      <c r="F159" s="10" t="s">
        <v>55</v>
      </c>
      <c r="G159" s="10" t="s">
        <v>25</v>
      </c>
      <c r="H159" s="10" t="s">
        <v>82</v>
      </c>
      <c r="I159" s="11" t="n">
        <v>3</v>
      </c>
      <c r="J159" s="12" t="n">
        <v>899</v>
      </c>
      <c r="K159" s="12" t="n">
        <v>540</v>
      </c>
      <c r="L159" s="13" t="n">
        <v>0.1</v>
      </c>
      <c r="M159" s="14" t="str">
        <f aca="false">IF(B159="","",YEAR(B159)&amp;"-"&amp;IF(MONTH(B159)&lt;10,"0"&amp;MONTH(B159),MONTH(B159)))</f>
        <v>2025-11</v>
      </c>
      <c r="N159" s="15" t="n">
        <f aca="false">IF(A159="","",ROUND(I159*J159,2))</f>
        <v>2697</v>
      </c>
      <c r="O159" s="15" t="n">
        <f aca="false">IF(A159="","",ROUND(I159*J159*(1-L159),2))</f>
        <v>2427.3</v>
      </c>
      <c r="P159" s="15" t="n">
        <f aca="false">IF(A159="","",ROUND(I159*K159,2))</f>
        <v>1620</v>
      </c>
      <c r="Q159" s="15" t="n">
        <f aca="false">IF(A159="","",O159-P159)</f>
        <v>807.3</v>
      </c>
      <c r="R159" s="14" t="str">
        <f aca="false">IF(A159="","",IF(OR(B159="",I159&lt;=0,J159&lt;=0,K159&lt;=0,L159&lt;0,L159&gt;0.8),"CHECK","OK"))</f>
        <v>OK</v>
      </c>
    </row>
    <row r="160" customFormat="false" ht="15" hidden="false" customHeight="false" outlineLevel="0" collapsed="false">
      <c r="A160" s="16" t="s">
        <v>309</v>
      </c>
      <c r="B160" s="17" t="n">
        <v>45975</v>
      </c>
      <c r="C160" s="16" t="s">
        <v>310</v>
      </c>
      <c r="D160" s="16" t="s">
        <v>35</v>
      </c>
      <c r="E160" s="16" t="s">
        <v>42</v>
      </c>
      <c r="F160" s="18" t="s">
        <v>115</v>
      </c>
      <c r="G160" s="18" t="s">
        <v>25</v>
      </c>
      <c r="H160" s="18" t="s">
        <v>70</v>
      </c>
      <c r="I160" s="19" t="n">
        <v>1</v>
      </c>
      <c r="J160" s="20" t="n">
        <v>1250</v>
      </c>
      <c r="K160" s="20" t="n">
        <v>780</v>
      </c>
      <c r="L160" s="21" t="n">
        <v>0.05</v>
      </c>
      <c r="M160" s="14" t="str">
        <f aca="false">IF(B160="","",YEAR(B160)&amp;"-"&amp;IF(MONTH(B160)&lt;10,"0"&amp;MONTH(B160),MONTH(B160)))</f>
        <v>2025-11</v>
      </c>
      <c r="N160" s="15" t="n">
        <f aca="false">IF(A160="","",ROUND(I160*J160,2))</f>
        <v>1250</v>
      </c>
      <c r="O160" s="15" t="n">
        <f aca="false">IF(A160="","",ROUND(I160*J160*(1-L160),2))</f>
        <v>1187.5</v>
      </c>
      <c r="P160" s="15" t="n">
        <f aca="false">IF(A160="","",ROUND(I160*K160,2))</f>
        <v>780</v>
      </c>
      <c r="Q160" s="15" t="n">
        <f aca="false">IF(A160="","",O160-P160)</f>
        <v>407.5</v>
      </c>
      <c r="R160" s="14" t="str">
        <f aca="false">IF(A160="","",IF(OR(B160="",I160&lt;=0,J160&lt;=0,K160&lt;=0,L160&lt;0,L160&gt;0.8),"CHECK","OK"))</f>
        <v>OK</v>
      </c>
    </row>
    <row r="161" customFormat="false" ht="15" hidden="false" customHeight="false" outlineLevel="0" collapsed="false">
      <c r="A161" s="8" t="s">
        <v>311</v>
      </c>
      <c r="B161" s="9" t="n">
        <v>45975</v>
      </c>
      <c r="C161" s="8" t="s">
        <v>173</v>
      </c>
      <c r="D161" s="8" t="s">
        <v>29</v>
      </c>
      <c r="E161" s="8" t="s">
        <v>42</v>
      </c>
      <c r="F161" s="10" t="s">
        <v>115</v>
      </c>
      <c r="G161" s="10" t="s">
        <v>25</v>
      </c>
      <c r="H161" s="10" t="s">
        <v>127</v>
      </c>
      <c r="I161" s="11" t="n">
        <v>3</v>
      </c>
      <c r="J161" s="12" t="n">
        <v>790</v>
      </c>
      <c r="K161" s="12" t="n">
        <v>645</v>
      </c>
      <c r="L161" s="13" t="n">
        <v>0.3</v>
      </c>
      <c r="M161" s="14" t="str">
        <f aca="false">IF(B161="","",YEAR(B161)&amp;"-"&amp;IF(MONTH(B161)&lt;10,"0"&amp;MONTH(B161),MONTH(B161)))</f>
        <v>2025-11</v>
      </c>
      <c r="N161" s="15" t="n">
        <f aca="false">IF(A161="","",ROUND(I161*J161,2))</f>
        <v>2370</v>
      </c>
      <c r="O161" s="15" t="n">
        <f aca="false">IF(A161="","",ROUND(I161*J161*(1-L161),2))</f>
        <v>1659</v>
      </c>
      <c r="P161" s="15" t="n">
        <f aca="false">IF(A161="","",ROUND(I161*K161,2))</f>
        <v>1935</v>
      </c>
      <c r="Q161" s="15" t="n">
        <f aca="false">IF(A161="","",O161-P161)</f>
        <v>-276</v>
      </c>
      <c r="R161" s="14" t="str">
        <f aca="false">IF(A161="","",IF(OR(B161="",I161&lt;=0,J161&lt;=0,K161&lt;=0,L161&lt;0,L161&gt;0.8),"CHECK","OK"))</f>
        <v>OK</v>
      </c>
    </row>
    <row r="162" customFormat="false" ht="15" hidden="false" customHeight="false" outlineLevel="0" collapsed="false">
      <c r="A162" s="16" t="s">
        <v>312</v>
      </c>
      <c r="B162" s="17" t="n">
        <v>45976</v>
      </c>
      <c r="C162" s="16" t="s">
        <v>313</v>
      </c>
      <c r="D162" s="16" t="s">
        <v>22</v>
      </c>
      <c r="E162" s="16" t="s">
        <v>30</v>
      </c>
      <c r="F162" s="18" t="s">
        <v>80</v>
      </c>
      <c r="G162" s="18" t="s">
        <v>48</v>
      </c>
      <c r="H162" s="18" t="s">
        <v>150</v>
      </c>
      <c r="I162" s="19" t="n">
        <v>2</v>
      </c>
      <c r="J162" s="20" t="n">
        <v>560</v>
      </c>
      <c r="K162" s="20" t="n">
        <v>445</v>
      </c>
      <c r="L162" s="21" t="n">
        <v>0.2</v>
      </c>
      <c r="M162" s="14" t="str">
        <f aca="false">IF(B162="","",YEAR(B162)&amp;"-"&amp;IF(MONTH(B162)&lt;10,"0"&amp;MONTH(B162),MONTH(B162)))</f>
        <v>2025-11</v>
      </c>
      <c r="N162" s="15" t="n">
        <f aca="false">IF(A162="","",ROUND(I162*J162,2))</f>
        <v>1120</v>
      </c>
      <c r="O162" s="15" t="n">
        <f aca="false">IF(A162="","",ROUND(I162*J162*(1-L162),2))</f>
        <v>896</v>
      </c>
      <c r="P162" s="15" t="n">
        <f aca="false">IF(A162="","",ROUND(I162*K162,2))</f>
        <v>890</v>
      </c>
      <c r="Q162" s="15" t="n">
        <f aca="false">IF(A162="","",O162-P162)</f>
        <v>6</v>
      </c>
      <c r="R162" s="14" t="str">
        <f aca="false">IF(A162="","",IF(OR(B162="",I162&lt;=0,J162&lt;=0,K162&lt;=0,L162&lt;0,L162&gt;0.8),"CHECK","OK"))</f>
        <v>OK</v>
      </c>
    </row>
    <row r="163" customFormat="false" ht="15" hidden="false" customHeight="false" outlineLevel="0" collapsed="false">
      <c r="A163" s="8" t="s">
        <v>312</v>
      </c>
      <c r="B163" s="9" t="n">
        <v>45976</v>
      </c>
      <c r="C163" s="8" t="s">
        <v>313</v>
      </c>
      <c r="D163" s="8" t="s">
        <v>22</v>
      </c>
      <c r="E163" s="8" t="s">
        <v>30</v>
      </c>
      <c r="F163" s="10" t="s">
        <v>80</v>
      </c>
      <c r="G163" s="10" t="s">
        <v>38</v>
      </c>
      <c r="H163" s="10" t="s">
        <v>39</v>
      </c>
      <c r="I163" s="11" t="n">
        <v>5</v>
      </c>
      <c r="J163" s="12" t="n">
        <v>145</v>
      </c>
      <c r="K163" s="12" t="n">
        <v>88</v>
      </c>
      <c r="L163" s="13" t="n">
        <v>0.1</v>
      </c>
      <c r="M163" s="14" t="str">
        <f aca="false">IF(B163="","",YEAR(B163)&amp;"-"&amp;IF(MONTH(B163)&lt;10,"0"&amp;MONTH(B163),MONTH(B163)))</f>
        <v>2025-11</v>
      </c>
      <c r="N163" s="15" t="n">
        <f aca="false">IF(A163="","",ROUND(I163*J163,2))</f>
        <v>725</v>
      </c>
      <c r="O163" s="15" t="n">
        <f aca="false">IF(A163="","",ROUND(I163*J163*(1-L163),2))</f>
        <v>652.5</v>
      </c>
      <c r="P163" s="15" t="n">
        <f aca="false">IF(A163="","",ROUND(I163*K163,2))</f>
        <v>440</v>
      </c>
      <c r="Q163" s="15" t="n">
        <f aca="false">IF(A163="","",O163-P163)</f>
        <v>212.5</v>
      </c>
      <c r="R163" s="14" t="str">
        <f aca="false">IF(A163="","",IF(OR(B163="",I163&lt;=0,J163&lt;=0,K163&lt;=0,L163&lt;0,L163&gt;0.8),"CHECK","OK"))</f>
        <v>OK</v>
      </c>
    </row>
    <row r="164" customFormat="false" ht="15" hidden="false" customHeight="false" outlineLevel="0" collapsed="false">
      <c r="A164" s="16" t="s">
        <v>314</v>
      </c>
      <c r="B164" s="17" t="n">
        <v>45976</v>
      </c>
      <c r="C164" s="16" t="s">
        <v>315</v>
      </c>
      <c r="D164" s="16" t="s">
        <v>29</v>
      </c>
      <c r="E164" s="16" t="s">
        <v>36</v>
      </c>
      <c r="F164" s="18" t="s">
        <v>252</v>
      </c>
      <c r="G164" s="18" t="s">
        <v>38</v>
      </c>
      <c r="H164" s="18" t="s">
        <v>60</v>
      </c>
      <c r="I164" s="19" t="n">
        <v>5</v>
      </c>
      <c r="J164" s="20" t="n">
        <v>195</v>
      </c>
      <c r="K164" s="20" t="n">
        <v>122</v>
      </c>
      <c r="L164" s="21" t="n">
        <v>0.15</v>
      </c>
      <c r="M164" s="14" t="str">
        <f aca="false">IF(B164="","",YEAR(B164)&amp;"-"&amp;IF(MONTH(B164)&lt;10,"0"&amp;MONTH(B164),MONTH(B164)))</f>
        <v>2025-11</v>
      </c>
      <c r="N164" s="15" t="n">
        <f aca="false">IF(A164="","",ROUND(I164*J164,2))</f>
        <v>975</v>
      </c>
      <c r="O164" s="15" t="n">
        <f aca="false">IF(A164="","",ROUND(I164*J164*(1-L164),2))</f>
        <v>828.75</v>
      </c>
      <c r="P164" s="15" t="n">
        <f aca="false">IF(A164="","",ROUND(I164*K164,2))</f>
        <v>610</v>
      </c>
      <c r="Q164" s="15" t="n">
        <f aca="false">IF(A164="","",O164-P164)</f>
        <v>218.75</v>
      </c>
      <c r="R164" s="14" t="str">
        <f aca="false">IF(A164="","",IF(OR(B164="",I164&lt;=0,J164&lt;=0,K164&lt;=0,L164&lt;0,L164&gt;0.8),"CHECK","OK"))</f>
        <v>OK</v>
      </c>
    </row>
    <row r="165" customFormat="false" ht="15" hidden="false" customHeight="false" outlineLevel="0" collapsed="false">
      <c r="A165" s="8" t="s">
        <v>316</v>
      </c>
      <c r="B165" s="9" t="n">
        <v>45976</v>
      </c>
      <c r="C165" s="8" t="s">
        <v>317</v>
      </c>
      <c r="D165" s="8" t="s">
        <v>35</v>
      </c>
      <c r="E165" s="8" t="s">
        <v>30</v>
      </c>
      <c r="F165" s="10" t="s">
        <v>55</v>
      </c>
      <c r="G165" s="10" t="s">
        <v>38</v>
      </c>
      <c r="H165" s="10" t="s">
        <v>132</v>
      </c>
      <c r="I165" s="11" t="n">
        <v>3</v>
      </c>
      <c r="J165" s="12" t="n">
        <v>64</v>
      </c>
      <c r="K165" s="12" t="n">
        <v>49</v>
      </c>
      <c r="L165" s="13" t="n">
        <v>0.1</v>
      </c>
      <c r="M165" s="14" t="str">
        <f aca="false">IF(B165="","",YEAR(B165)&amp;"-"&amp;IF(MONTH(B165)&lt;10,"0"&amp;MONTH(B165),MONTH(B165)))</f>
        <v>2025-11</v>
      </c>
      <c r="N165" s="15" t="n">
        <f aca="false">IF(A165="","",ROUND(I165*J165,2))</f>
        <v>192</v>
      </c>
      <c r="O165" s="15" t="n">
        <f aca="false">IF(A165="","",ROUND(I165*J165*(1-L165),2))</f>
        <v>172.8</v>
      </c>
      <c r="P165" s="15" t="n">
        <f aca="false">IF(A165="","",ROUND(I165*K165,2))</f>
        <v>147</v>
      </c>
      <c r="Q165" s="15" t="n">
        <f aca="false">IF(A165="","",O165-P165)</f>
        <v>25.8</v>
      </c>
      <c r="R165" s="14" t="str">
        <f aca="false">IF(A165="","",IF(OR(B165="",I165&lt;=0,J165&lt;=0,K165&lt;=0,L165&lt;0,L165&gt;0.8),"CHECK","OK"))</f>
        <v>OK</v>
      </c>
    </row>
    <row r="166" customFormat="false" ht="15" hidden="false" customHeight="false" outlineLevel="0" collapsed="false">
      <c r="A166" s="16" t="s">
        <v>318</v>
      </c>
      <c r="B166" s="17" t="n">
        <v>45976</v>
      </c>
      <c r="C166" s="16" t="s">
        <v>319</v>
      </c>
      <c r="D166" s="16" t="s">
        <v>35</v>
      </c>
      <c r="E166" s="16" t="s">
        <v>42</v>
      </c>
      <c r="F166" s="18" t="s">
        <v>186</v>
      </c>
      <c r="G166" s="18" t="s">
        <v>25</v>
      </c>
      <c r="H166" s="18" t="s">
        <v>92</v>
      </c>
      <c r="I166" s="19" t="n">
        <v>5</v>
      </c>
      <c r="J166" s="20" t="n">
        <v>320</v>
      </c>
      <c r="K166" s="20" t="n">
        <v>185</v>
      </c>
      <c r="L166" s="21" t="n">
        <v>0</v>
      </c>
      <c r="M166" s="14" t="str">
        <f aca="false">IF(B166="","",YEAR(B166)&amp;"-"&amp;IF(MONTH(B166)&lt;10,"0"&amp;MONTH(B166),MONTH(B166)))</f>
        <v>2025-11</v>
      </c>
      <c r="N166" s="15" t="n">
        <f aca="false">IF(A166="","",ROUND(I166*J166,2))</f>
        <v>1600</v>
      </c>
      <c r="O166" s="15" t="n">
        <f aca="false">IF(A166="","",ROUND(I166*J166*(1-L166),2))</f>
        <v>1600</v>
      </c>
      <c r="P166" s="15" t="n">
        <f aca="false">IF(A166="","",ROUND(I166*K166,2))</f>
        <v>925</v>
      </c>
      <c r="Q166" s="15" t="n">
        <f aca="false">IF(A166="","",O166-P166)</f>
        <v>675</v>
      </c>
      <c r="R166" s="14" t="str">
        <f aca="false">IF(A166="","",IF(OR(B166="",I166&lt;=0,J166&lt;=0,K166&lt;=0,L166&lt;0,L166&gt;0.8),"CHECK","OK"))</f>
        <v>OK</v>
      </c>
    </row>
    <row r="167" customFormat="false" ht="15" hidden="false" customHeight="false" outlineLevel="0" collapsed="false">
      <c r="A167" s="8" t="s">
        <v>318</v>
      </c>
      <c r="B167" s="9" t="n">
        <v>45976</v>
      </c>
      <c r="C167" s="8" t="s">
        <v>319</v>
      </c>
      <c r="D167" s="8" t="s">
        <v>35</v>
      </c>
      <c r="E167" s="8" t="s">
        <v>42</v>
      </c>
      <c r="F167" s="10" t="s">
        <v>186</v>
      </c>
      <c r="G167" s="10" t="s">
        <v>25</v>
      </c>
      <c r="H167" s="10" t="s">
        <v>65</v>
      </c>
      <c r="I167" s="11" t="n">
        <v>2</v>
      </c>
      <c r="J167" s="12" t="n">
        <v>640</v>
      </c>
      <c r="K167" s="12" t="n">
        <v>460</v>
      </c>
      <c r="L167" s="13" t="n">
        <v>0</v>
      </c>
      <c r="M167" s="14" t="str">
        <f aca="false">IF(B167="","",YEAR(B167)&amp;"-"&amp;IF(MONTH(B167)&lt;10,"0"&amp;MONTH(B167),MONTH(B167)))</f>
        <v>2025-11</v>
      </c>
      <c r="N167" s="15" t="n">
        <f aca="false">IF(A167="","",ROUND(I167*J167,2))</f>
        <v>1280</v>
      </c>
      <c r="O167" s="15" t="n">
        <f aca="false">IF(A167="","",ROUND(I167*J167*(1-L167),2))</f>
        <v>1280</v>
      </c>
      <c r="P167" s="15" t="n">
        <f aca="false">IF(A167="","",ROUND(I167*K167,2))</f>
        <v>920</v>
      </c>
      <c r="Q167" s="15" t="n">
        <f aca="false">IF(A167="","",O167-P167)</f>
        <v>360</v>
      </c>
      <c r="R167" s="14" t="str">
        <f aca="false">IF(A167="","",IF(OR(B167="",I167&lt;=0,J167&lt;=0,K167&lt;=0,L167&lt;0,L167&gt;0.8),"CHECK","OK"))</f>
        <v>OK</v>
      </c>
    </row>
    <row r="168" customFormat="false" ht="15" hidden="false" customHeight="false" outlineLevel="0" collapsed="false">
      <c r="A168" s="16" t="s">
        <v>320</v>
      </c>
      <c r="B168" s="17" t="n">
        <v>45976</v>
      </c>
      <c r="C168" s="16" t="s">
        <v>193</v>
      </c>
      <c r="D168" s="16" t="s">
        <v>29</v>
      </c>
      <c r="E168" s="16" t="s">
        <v>30</v>
      </c>
      <c r="F168" s="18" t="s">
        <v>80</v>
      </c>
      <c r="G168" s="18" t="s">
        <v>38</v>
      </c>
      <c r="H168" s="18" t="s">
        <v>73</v>
      </c>
      <c r="I168" s="19" t="n">
        <v>2</v>
      </c>
      <c r="J168" s="20" t="n">
        <v>28</v>
      </c>
      <c r="K168" s="20" t="n">
        <v>13</v>
      </c>
      <c r="L168" s="21" t="n">
        <v>0.1</v>
      </c>
      <c r="M168" s="14" t="str">
        <f aca="false">IF(B168="","",YEAR(B168)&amp;"-"&amp;IF(MONTH(B168)&lt;10,"0"&amp;MONTH(B168),MONTH(B168)))</f>
        <v>2025-11</v>
      </c>
      <c r="N168" s="15" t="n">
        <f aca="false">IF(A168="","",ROUND(I168*J168,2))</f>
        <v>56</v>
      </c>
      <c r="O168" s="15" t="n">
        <f aca="false">IF(A168="","",ROUND(I168*J168*(1-L168),2))</f>
        <v>50.4</v>
      </c>
      <c r="P168" s="15" t="n">
        <f aca="false">IF(A168="","",ROUND(I168*K168,2))</f>
        <v>26</v>
      </c>
      <c r="Q168" s="15" t="n">
        <f aca="false">IF(A168="","",O168-P168)</f>
        <v>24.4</v>
      </c>
      <c r="R168" s="14" t="str">
        <f aca="false">IF(A168="","",IF(OR(B168="",I168&lt;=0,J168&lt;=0,K168&lt;=0,L168&lt;0,L168&gt;0.8),"CHECK","OK"))</f>
        <v>OK</v>
      </c>
    </row>
    <row r="169" customFormat="false" ht="15" hidden="false" customHeight="false" outlineLevel="0" collapsed="false">
      <c r="A169" s="8" t="s">
        <v>321</v>
      </c>
      <c r="B169" s="9" t="n">
        <v>45977</v>
      </c>
      <c r="C169" s="8" t="s">
        <v>322</v>
      </c>
      <c r="D169" s="8" t="s">
        <v>22</v>
      </c>
      <c r="E169" s="8" t="s">
        <v>30</v>
      </c>
      <c r="F169" s="10" t="s">
        <v>76</v>
      </c>
      <c r="G169" s="10" t="s">
        <v>38</v>
      </c>
      <c r="H169" s="10" t="s">
        <v>183</v>
      </c>
      <c r="I169" s="11" t="n">
        <v>1</v>
      </c>
      <c r="J169" s="12" t="n">
        <v>68</v>
      </c>
      <c r="K169" s="12" t="n">
        <v>36</v>
      </c>
      <c r="L169" s="13" t="n">
        <v>0</v>
      </c>
      <c r="M169" s="14" t="str">
        <f aca="false">IF(B169="","",YEAR(B169)&amp;"-"&amp;IF(MONTH(B169)&lt;10,"0"&amp;MONTH(B169),MONTH(B169)))</f>
        <v>2025-11</v>
      </c>
      <c r="N169" s="15" t="n">
        <f aca="false">IF(A169="","",ROUND(I169*J169,2))</f>
        <v>68</v>
      </c>
      <c r="O169" s="15" t="n">
        <f aca="false">IF(A169="","",ROUND(I169*J169*(1-L169),2))</f>
        <v>68</v>
      </c>
      <c r="P169" s="15" t="n">
        <f aca="false">IF(A169="","",ROUND(I169*K169,2))</f>
        <v>36</v>
      </c>
      <c r="Q169" s="15" t="n">
        <f aca="false">IF(A169="","",O169-P169)</f>
        <v>32</v>
      </c>
      <c r="R169" s="14" t="str">
        <f aca="false">IF(A169="","",IF(OR(B169="",I169&lt;=0,J169&lt;=0,K169&lt;=0,L169&lt;0,L169&gt;0.8),"CHECK","OK"))</f>
        <v>OK</v>
      </c>
    </row>
    <row r="170" customFormat="false" ht="15" hidden="false" customHeight="false" outlineLevel="0" collapsed="false">
      <c r="A170" s="16" t="s">
        <v>323</v>
      </c>
      <c r="B170" s="17" t="n">
        <v>45977</v>
      </c>
      <c r="C170" s="16" t="s">
        <v>324</v>
      </c>
      <c r="D170" s="16" t="s">
        <v>35</v>
      </c>
      <c r="E170" s="16" t="s">
        <v>42</v>
      </c>
      <c r="F170" s="18" t="s">
        <v>115</v>
      </c>
      <c r="G170" s="18" t="s">
        <v>25</v>
      </c>
      <c r="H170" s="18" t="s">
        <v>212</v>
      </c>
      <c r="I170" s="19" t="n">
        <v>2</v>
      </c>
      <c r="J170" s="20" t="n">
        <v>449</v>
      </c>
      <c r="K170" s="20" t="n">
        <v>275</v>
      </c>
      <c r="L170" s="21" t="n">
        <v>0</v>
      </c>
      <c r="M170" s="14" t="str">
        <f aca="false">IF(B170="","",YEAR(B170)&amp;"-"&amp;IF(MONTH(B170)&lt;10,"0"&amp;MONTH(B170),MONTH(B170)))</f>
        <v>2025-11</v>
      </c>
      <c r="N170" s="15" t="n">
        <f aca="false">IF(A170="","",ROUND(I170*J170,2))</f>
        <v>898</v>
      </c>
      <c r="O170" s="15" t="n">
        <f aca="false">IF(A170="","",ROUND(I170*J170*(1-L170),2))</f>
        <v>898</v>
      </c>
      <c r="P170" s="15" t="n">
        <f aca="false">IF(A170="","",ROUND(I170*K170,2))</f>
        <v>550</v>
      </c>
      <c r="Q170" s="15" t="n">
        <f aca="false">IF(A170="","",O170-P170)</f>
        <v>348</v>
      </c>
      <c r="R170" s="14" t="str">
        <f aca="false">IF(A170="","",IF(OR(B170="",I170&lt;=0,J170&lt;=0,K170&lt;=0,L170&lt;0,L170&gt;0.8),"CHECK","OK"))</f>
        <v>OK</v>
      </c>
    </row>
    <row r="171" customFormat="false" ht="15" hidden="false" customHeight="false" outlineLevel="0" collapsed="false">
      <c r="A171" s="8" t="s">
        <v>325</v>
      </c>
      <c r="B171" s="9" t="n">
        <v>45977</v>
      </c>
      <c r="C171" s="8" t="s">
        <v>54</v>
      </c>
      <c r="D171" s="8" t="s">
        <v>22</v>
      </c>
      <c r="E171" s="8" t="s">
        <v>30</v>
      </c>
      <c r="F171" s="10" t="s">
        <v>55</v>
      </c>
      <c r="G171" s="10" t="s">
        <v>38</v>
      </c>
      <c r="H171" s="10" t="s">
        <v>132</v>
      </c>
      <c r="I171" s="11" t="n">
        <v>3</v>
      </c>
      <c r="J171" s="12" t="n">
        <v>64</v>
      </c>
      <c r="K171" s="12" t="n">
        <v>49</v>
      </c>
      <c r="L171" s="13" t="n">
        <v>0</v>
      </c>
      <c r="M171" s="14" t="str">
        <f aca="false">IF(B171="","",YEAR(B171)&amp;"-"&amp;IF(MONTH(B171)&lt;10,"0"&amp;MONTH(B171),MONTH(B171)))</f>
        <v>2025-11</v>
      </c>
      <c r="N171" s="15" t="n">
        <f aca="false">IF(A171="","",ROUND(I171*J171,2))</f>
        <v>192</v>
      </c>
      <c r="O171" s="15" t="n">
        <f aca="false">IF(A171="","",ROUND(I171*J171*(1-L171),2))</f>
        <v>192</v>
      </c>
      <c r="P171" s="15" t="n">
        <f aca="false">IF(A171="","",ROUND(I171*K171,2))</f>
        <v>147</v>
      </c>
      <c r="Q171" s="15" t="n">
        <f aca="false">IF(A171="","",O171-P171)</f>
        <v>45</v>
      </c>
      <c r="R171" s="14" t="str">
        <f aca="false">IF(A171="","",IF(OR(B171="",I171&lt;=0,J171&lt;=0,K171&lt;=0,L171&lt;0,L171&gt;0.8),"CHECK","OK"))</f>
        <v>OK</v>
      </c>
    </row>
    <row r="172" customFormat="false" ht="15" hidden="false" customHeight="false" outlineLevel="0" collapsed="false">
      <c r="A172" s="16" t="s">
        <v>326</v>
      </c>
      <c r="B172" s="17" t="n">
        <v>45977</v>
      </c>
      <c r="C172" s="16" t="s">
        <v>258</v>
      </c>
      <c r="D172" s="16" t="s">
        <v>35</v>
      </c>
      <c r="E172" s="16" t="s">
        <v>23</v>
      </c>
      <c r="F172" s="18" t="s">
        <v>95</v>
      </c>
      <c r="G172" s="18" t="s">
        <v>25</v>
      </c>
      <c r="H172" s="18" t="s">
        <v>82</v>
      </c>
      <c r="I172" s="19" t="n">
        <v>3</v>
      </c>
      <c r="J172" s="20" t="n">
        <v>899</v>
      </c>
      <c r="K172" s="20" t="n">
        <v>540</v>
      </c>
      <c r="L172" s="21" t="n">
        <v>0</v>
      </c>
      <c r="M172" s="14" t="str">
        <f aca="false">IF(B172="","",YEAR(B172)&amp;"-"&amp;IF(MONTH(B172)&lt;10,"0"&amp;MONTH(B172),MONTH(B172)))</f>
        <v>2025-11</v>
      </c>
      <c r="N172" s="15" t="n">
        <f aca="false">IF(A172="","",ROUND(I172*J172,2))</f>
        <v>2697</v>
      </c>
      <c r="O172" s="15" t="n">
        <f aca="false">IF(A172="","",ROUND(I172*J172*(1-L172),2))</f>
        <v>2697</v>
      </c>
      <c r="P172" s="15" t="n">
        <f aca="false">IF(A172="","",ROUND(I172*K172,2))</f>
        <v>1620</v>
      </c>
      <c r="Q172" s="15" t="n">
        <f aca="false">IF(A172="","",O172-P172)</f>
        <v>1077</v>
      </c>
      <c r="R172" s="14" t="str">
        <f aca="false">IF(A172="","",IF(OR(B172="",I172&lt;=0,J172&lt;=0,K172&lt;=0,L172&lt;0,L172&gt;0.8),"CHECK","OK"))</f>
        <v>OK</v>
      </c>
    </row>
    <row r="173" customFormat="false" ht="15" hidden="false" customHeight="false" outlineLevel="0" collapsed="false">
      <c r="A173" s="8" t="s">
        <v>327</v>
      </c>
      <c r="B173" s="9" t="n">
        <v>45977</v>
      </c>
      <c r="C173" s="8" t="s">
        <v>328</v>
      </c>
      <c r="D173" s="8" t="s">
        <v>35</v>
      </c>
      <c r="E173" s="8" t="s">
        <v>36</v>
      </c>
      <c r="F173" s="10" t="s">
        <v>153</v>
      </c>
      <c r="G173" s="10" t="s">
        <v>48</v>
      </c>
      <c r="H173" s="10" t="s">
        <v>52</v>
      </c>
      <c r="I173" s="11" t="n">
        <v>4</v>
      </c>
      <c r="J173" s="12" t="n">
        <v>295</v>
      </c>
      <c r="K173" s="12" t="n">
        <v>235</v>
      </c>
      <c r="L173" s="13" t="n">
        <v>0.2</v>
      </c>
      <c r="M173" s="14" t="str">
        <f aca="false">IF(B173="","",YEAR(B173)&amp;"-"&amp;IF(MONTH(B173)&lt;10,"0"&amp;MONTH(B173),MONTH(B173)))</f>
        <v>2025-11</v>
      </c>
      <c r="N173" s="15" t="n">
        <f aca="false">IF(A173="","",ROUND(I173*J173,2))</f>
        <v>1180</v>
      </c>
      <c r="O173" s="15" t="n">
        <f aca="false">IF(A173="","",ROUND(I173*J173*(1-L173),2))</f>
        <v>944</v>
      </c>
      <c r="P173" s="15" t="n">
        <f aca="false">IF(A173="","",ROUND(I173*K173,2))</f>
        <v>940</v>
      </c>
      <c r="Q173" s="15" t="n">
        <f aca="false">IF(A173="","",O173-P173)</f>
        <v>4</v>
      </c>
      <c r="R173" s="14" t="str">
        <f aca="false">IF(A173="","",IF(OR(B173="",I173&lt;=0,J173&lt;=0,K173&lt;=0,L173&lt;0,L173&gt;0.8),"CHECK","OK"))</f>
        <v>OK</v>
      </c>
    </row>
    <row r="174" customFormat="false" ht="15" hidden="false" customHeight="false" outlineLevel="0" collapsed="false">
      <c r="A174" s="16" t="s">
        <v>329</v>
      </c>
      <c r="B174" s="17" t="n">
        <v>45977</v>
      </c>
      <c r="C174" s="16" t="s">
        <v>330</v>
      </c>
      <c r="D174" s="16" t="s">
        <v>35</v>
      </c>
      <c r="E174" s="16" t="s">
        <v>42</v>
      </c>
      <c r="F174" s="18" t="s">
        <v>115</v>
      </c>
      <c r="G174" s="18" t="s">
        <v>48</v>
      </c>
      <c r="H174" s="18" t="s">
        <v>120</v>
      </c>
      <c r="I174" s="19" t="n">
        <v>1</v>
      </c>
      <c r="J174" s="20" t="n">
        <v>185</v>
      </c>
      <c r="K174" s="20" t="n">
        <v>110</v>
      </c>
      <c r="L174" s="21" t="n">
        <v>0</v>
      </c>
      <c r="M174" s="14" t="str">
        <f aca="false">IF(B174="","",YEAR(B174)&amp;"-"&amp;IF(MONTH(B174)&lt;10,"0"&amp;MONTH(B174),MONTH(B174)))</f>
        <v>2025-11</v>
      </c>
      <c r="N174" s="15" t="n">
        <f aca="false">IF(A174="","",ROUND(I174*J174,2))</f>
        <v>185</v>
      </c>
      <c r="O174" s="15" t="n">
        <f aca="false">IF(A174="","",ROUND(I174*J174*(1-L174),2))</f>
        <v>185</v>
      </c>
      <c r="P174" s="15" t="n">
        <f aca="false">IF(A174="","",ROUND(I174*K174,2))</f>
        <v>110</v>
      </c>
      <c r="Q174" s="15" t="n">
        <f aca="false">IF(A174="","",O174-P174)</f>
        <v>75</v>
      </c>
      <c r="R174" s="14" t="str">
        <f aca="false">IF(A174="","",IF(OR(B174="",I174&lt;=0,J174&lt;=0,K174&lt;=0,L174&lt;0,L174&gt;0.8),"CHECK","OK"))</f>
        <v>OK</v>
      </c>
    </row>
    <row r="175" customFormat="false" ht="15" hidden="false" customHeight="false" outlineLevel="0" collapsed="false">
      <c r="A175" s="8" t="s">
        <v>331</v>
      </c>
      <c r="B175" s="9" t="n">
        <v>45978</v>
      </c>
      <c r="C175" s="8" t="s">
        <v>332</v>
      </c>
      <c r="D175" s="8" t="s">
        <v>29</v>
      </c>
      <c r="E175" s="8" t="s">
        <v>23</v>
      </c>
      <c r="F175" s="10" t="s">
        <v>24</v>
      </c>
      <c r="G175" s="10" t="s">
        <v>25</v>
      </c>
      <c r="H175" s="10" t="s">
        <v>70</v>
      </c>
      <c r="I175" s="11" t="n">
        <v>2</v>
      </c>
      <c r="J175" s="12" t="n">
        <v>1250</v>
      </c>
      <c r="K175" s="12" t="n">
        <v>780</v>
      </c>
      <c r="L175" s="13" t="n">
        <v>0.05</v>
      </c>
      <c r="M175" s="14" t="str">
        <f aca="false">IF(B175="","",YEAR(B175)&amp;"-"&amp;IF(MONTH(B175)&lt;10,"0"&amp;MONTH(B175),MONTH(B175)))</f>
        <v>2025-11</v>
      </c>
      <c r="N175" s="15" t="n">
        <f aca="false">IF(A175="","",ROUND(I175*J175,2))</f>
        <v>2500</v>
      </c>
      <c r="O175" s="15" t="n">
        <f aca="false">IF(A175="","",ROUND(I175*J175*(1-L175),2))</f>
        <v>2375</v>
      </c>
      <c r="P175" s="15" t="n">
        <f aca="false">IF(A175="","",ROUND(I175*K175,2))</f>
        <v>1560</v>
      </c>
      <c r="Q175" s="15" t="n">
        <f aca="false">IF(A175="","",O175-P175)</f>
        <v>815</v>
      </c>
      <c r="R175" s="14" t="str">
        <f aca="false">IF(A175="","",IF(OR(B175="",I175&lt;=0,J175&lt;=0,K175&lt;=0,L175&lt;0,L175&gt;0.8),"CHECK","OK"))</f>
        <v>OK</v>
      </c>
    </row>
    <row r="176" customFormat="false" ht="15" hidden="false" customHeight="false" outlineLevel="0" collapsed="false">
      <c r="A176" s="16" t="s">
        <v>333</v>
      </c>
      <c r="B176" s="17" t="n">
        <v>45978</v>
      </c>
      <c r="C176" s="16" t="s">
        <v>228</v>
      </c>
      <c r="D176" s="16" t="s">
        <v>35</v>
      </c>
      <c r="E176" s="16" t="s">
        <v>30</v>
      </c>
      <c r="F176" s="18" t="s">
        <v>85</v>
      </c>
      <c r="G176" s="18" t="s">
        <v>25</v>
      </c>
      <c r="H176" s="18" t="s">
        <v>212</v>
      </c>
      <c r="I176" s="19" t="n">
        <v>2</v>
      </c>
      <c r="J176" s="20" t="n">
        <v>449</v>
      </c>
      <c r="K176" s="20" t="n">
        <v>275</v>
      </c>
      <c r="L176" s="21" t="n">
        <v>0.05</v>
      </c>
      <c r="M176" s="14" t="str">
        <f aca="false">IF(B176="","",YEAR(B176)&amp;"-"&amp;IF(MONTH(B176)&lt;10,"0"&amp;MONTH(B176),MONTH(B176)))</f>
        <v>2025-11</v>
      </c>
      <c r="N176" s="15" t="n">
        <f aca="false">IF(A176="","",ROUND(I176*J176,2))</f>
        <v>898</v>
      </c>
      <c r="O176" s="15" t="n">
        <f aca="false">IF(A176="","",ROUND(I176*J176*(1-L176),2))</f>
        <v>853.1</v>
      </c>
      <c r="P176" s="15" t="n">
        <f aca="false">IF(A176="","",ROUND(I176*K176,2))</f>
        <v>550</v>
      </c>
      <c r="Q176" s="15" t="n">
        <f aca="false">IF(A176="","",O176-P176)</f>
        <v>303.1</v>
      </c>
      <c r="R176" s="14" t="str">
        <f aca="false">IF(A176="","",IF(OR(B176="",I176&lt;=0,J176&lt;=0,K176&lt;=0,L176&lt;0,L176&gt;0.8),"CHECK","OK"))</f>
        <v>OK</v>
      </c>
    </row>
    <row r="177" customFormat="false" ht="15" hidden="false" customHeight="false" outlineLevel="0" collapsed="false">
      <c r="A177" s="8" t="s">
        <v>334</v>
      </c>
      <c r="B177" s="9" t="n">
        <v>45979</v>
      </c>
      <c r="C177" s="8" t="s">
        <v>335</v>
      </c>
      <c r="D177" s="8" t="s">
        <v>35</v>
      </c>
      <c r="E177" s="8" t="s">
        <v>30</v>
      </c>
      <c r="F177" s="10" t="s">
        <v>80</v>
      </c>
      <c r="G177" s="10" t="s">
        <v>38</v>
      </c>
      <c r="H177" s="10" t="s">
        <v>81</v>
      </c>
      <c r="I177" s="11" t="n">
        <v>1</v>
      </c>
      <c r="J177" s="12" t="n">
        <v>58</v>
      </c>
      <c r="K177" s="12" t="n">
        <v>31</v>
      </c>
      <c r="L177" s="13" t="n">
        <v>0</v>
      </c>
      <c r="M177" s="14" t="str">
        <f aca="false">IF(B177="","",YEAR(B177)&amp;"-"&amp;IF(MONTH(B177)&lt;10,"0"&amp;MONTH(B177),MONTH(B177)))</f>
        <v>2025-11</v>
      </c>
      <c r="N177" s="15" t="n">
        <f aca="false">IF(A177="","",ROUND(I177*J177,2))</f>
        <v>58</v>
      </c>
      <c r="O177" s="15" t="n">
        <f aca="false">IF(A177="","",ROUND(I177*J177*(1-L177),2))</f>
        <v>58</v>
      </c>
      <c r="P177" s="15" t="n">
        <f aca="false">IF(A177="","",ROUND(I177*K177,2))</f>
        <v>31</v>
      </c>
      <c r="Q177" s="15" t="n">
        <f aca="false">IF(A177="","",O177-P177)</f>
        <v>27</v>
      </c>
      <c r="R177" s="14" t="str">
        <f aca="false">IF(A177="","",IF(OR(B177="",I177&lt;=0,J177&lt;=0,K177&lt;=0,L177&lt;0,L177&gt;0.8),"CHECK","OK"))</f>
        <v>OK</v>
      </c>
    </row>
    <row r="178" customFormat="false" ht="15" hidden="false" customHeight="false" outlineLevel="0" collapsed="false">
      <c r="A178" s="16" t="s">
        <v>336</v>
      </c>
      <c r="B178" s="17" t="n">
        <v>45979</v>
      </c>
      <c r="C178" s="16" t="s">
        <v>337</v>
      </c>
      <c r="D178" s="16" t="s">
        <v>35</v>
      </c>
      <c r="E178" s="16" t="s">
        <v>30</v>
      </c>
      <c r="F178" s="18" t="s">
        <v>80</v>
      </c>
      <c r="G178" s="18" t="s">
        <v>25</v>
      </c>
      <c r="H178" s="18" t="s">
        <v>212</v>
      </c>
      <c r="I178" s="19" t="n">
        <v>2</v>
      </c>
      <c r="J178" s="20" t="n">
        <v>449</v>
      </c>
      <c r="K178" s="20" t="n">
        <v>275</v>
      </c>
      <c r="L178" s="21" t="n">
        <v>0.05</v>
      </c>
      <c r="M178" s="14" t="str">
        <f aca="false">IF(B178="","",YEAR(B178)&amp;"-"&amp;IF(MONTH(B178)&lt;10,"0"&amp;MONTH(B178),MONTH(B178)))</f>
        <v>2025-11</v>
      </c>
      <c r="N178" s="15" t="n">
        <f aca="false">IF(A178="","",ROUND(I178*J178,2))</f>
        <v>898</v>
      </c>
      <c r="O178" s="15" t="n">
        <f aca="false">IF(A178="","",ROUND(I178*J178*(1-L178),2))</f>
        <v>853.1</v>
      </c>
      <c r="P178" s="15" t="n">
        <f aca="false">IF(A178="","",ROUND(I178*K178,2))</f>
        <v>550</v>
      </c>
      <c r="Q178" s="15" t="n">
        <f aca="false">IF(A178="","",O178-P178)</f>
        <v>303.1</v>
      </c>
      <c r="R178" s="14" t="str">
        <f aca="false">IF(A178="","",IF(OR(B178="",I178&lt;=0,J178&lt;=0,K178&lt;=0,L178&lt;0,L178&gt;0.8),"CHECK","OK"))</f>
        <v>OK</v>
      </c>
    </row>
    <row r="179" customFormat="false" ht="15" hidden="false" customHeight="false" outlineLevel="0" collapsed="false">
      <c r="A179" s="8" t="s">
        <v>338</v>
      </c>
      <c r="B179" s="9" t="n">
        <v>45979</v>
      </c>
      <c r="C179" s="8" t="s">
        <v>21</v>
      </c>
      <c r="D179" s="8" t="s">
        <v>22</v>
      </c>
      <c r="E179" s="8" t="s">
        <v>42</v>
      </c>
      <c r="F179" s="10" t="s">
        <v>186</v>
      </c>
      <c r="G179" s="10" t="s">
        <v>38</v>
      </c>
      <c r="H179" s="10" t="s">
        <v>132</v>
      </c>
      <c r="I179" s="11" t="n">
        <v>3</v>
      </c>
      <c r="J179" s="12" t="n">
        <v>64</v>
      </c>
      <c r="K179" s="12" t="n">
        <v>49</v>
      </c>
      <c r="L179" s="13" t="n">
        <v>0.3</v>
      </c>
      <c r="M179" s="14" t="str">
        <f aca="false">IF(B179="","",YEAR(B179)&amp;"-"&amp;IF(MONTH(B179)&lt;10,"0"&amp;MONTH(B179),MONTH(B179)))</f>
        <v>2025-11</v>
      </c>
      <c r="N179" s="15" t="n">
        <f aca="false">IF(A179="","",ROUND(I179*J179,2))</f>
        <v>192</v>
      </c>
      <c r="O179" s="15" t="n">
        <f aca="false">IF(A179="","",ROUND(I179*J179*(1-L179),2))</f>
        <v>134.4</v>
      </c>
      <c r="P179" s="15" t="n">
        <f aca="false">IF(A179="","",ROUND(I179*K179,2))</f>
        <v>147</v>
      </c>
      <c r="Q179" s="15" t="n">
        <f aca="false">IF(A179="","",O179-P179)</f>
        <v>-12.6</v>
      </c>
      <c r="R179" s="14" t="str">
        <f aca="false">IF(A179="","",IF(OR(B179="",I179&lt;=0,J179&lt;=0,K179&lt;=0,L179&lt;0,L179&gt;0.8),"CHECK","OK"))</f>
        <v>OK</v>
      </c>
    </row>
    <row r="180" customFormat="false" ht="15" hidden="false" customHeight="false" outlineLevel="0" collapsed="false">
      <c r="A180" s="16" t="s">
        <v>339</v>
      </c>
      <c r="B180" s="17" t="n">
        <v>45980</v>
      </c>
      <c r="C180" s="16" t="s">
        <v>340</v>
      </c>
      <c r="D180" s="16" t="s">
        <v>35</v>
      </c>
      <c r="E180" s="16" t="s">
        <v>30</v>
      </c>
      <c r="F180" s="18" t="s">
        <v>55</v>
      </c>
      <c r="G180" s="18" t="s">
        <v>25</v>
      </c>
      <c r="H180" s="18" t="s">
        <v>82</v>
      </c>
      <c r="I180" s="19" t="n">
        <v>1</v>
      </c>
      <c r="J180" s="20" t="n">
        <v>899</v>
      </c>
      <c r="K180" s="20" t="n">
        <v>540</v>
      </c>
      <c r="L180" s="21" t="n">
        <v>0</v>
      </c>
      <c r="M180" s="14" t="str">
        <f aca="false">IF(B180="","",YEAR(B180)&amp;"-"&amp;IF(MONTH(B180)&lt;10,"0"&amp;MONTH(B180),MONTH(B180)))</f>
        <v>2025-11</v>
      </c>
      <c r="N180" s="15" t="n">
        <f aca="false">IF(A180="","",ROUND(I180*J180,2))</f>
        <v>899</v>
      </c>
      <c r="O180" s="15" t="n">
        <f aca="false">IF(A180="","",ROUND(I180*J180*(1-L180),2))</f>
        <v>899</v>
      </c>
      <c r="P180" s="15" t="n">
        <f aca="false">IF(A180="","",ROUND(I180*K180,2))</f>
        <v>540</v>
      </c>
      <c r="Q180" s="15" t="n">
        <f aca="false">IF(A180="","",O180-P180)</f>
        <v>359</v>
      </c>
      <c r="R180" s="14" t="str">
        <f aca="false">IF(A180="","",IF(OR(B180="",I180&lt;=0,J180&lt;=0,K180&lt;=0,L180&lt;0,L180&gt;0.8),"CHECK","OK"))</f>
        <v>OK</v>
      </c>
    </row>
    <row r="181" customFormat="false" ht="15" hidden="false" customHeight="false" outlineLevel="0" collapsed="false">
      <c r="A181" s="8" t="s">
        <v>339</v>
      </c>
      <c r="B181" s="9" t="n">
        <v>45980</v>
      </c>
      <c r="C181" s="8" t="s">
        <v>340</v>
      </c>
      <c r="D181" s="8" t="s">
        <v>35</v>
      </c>
      <c r="E181" s="8" t="s">
        <v>30</v>
      </c>
      <c r="F181" s="10" t="s">
        <v>55</v>
      </c>
      <c r="G181" s="10" t="s">
        <v>38</v>
      </c>
      <c r="H181" s="10" t="s">
        <v>132</v>
      </c>
      <c r="I181" s="11" t="n">
        <v>2</v>
      </c>
      <c r="J181" s="12" t="n">
        <v>64</v>
      </c>
      <c r="K181" s="12" t="n">
        <v>49</v>
      </c>
      <c r="L181" s="13" t="n">
        <v>0.25</v>
      </c>
      <c r="M181" s="14" t="str">
        <f aca="false">IF(B181="","",YEAR(B181)&amp;"-"&amp;IF(MONTH(B181)&lt;10,"0"&amp;MONTH(B181),MONTH(B181)))</f>
        <v>2025-11</v>
      </c>
      <c r="N181" s="15" t="n">
        <f aca="false">IF(A181="","",ROUND(I181*J181,2))</f>
        <v>128</v>
      </c>
      <c r="O181" s="15" t="n">
        <f aca="false">IF(A181="","",ROUND(I181*J181*(1-L181),2))</f>
        <v>96</v>
      </c>
      <c r="P181" s="15" t="n">
        <f aca="false">IF(A181="","",ROUND(I181*K181,2))</f>
        <v>98</v>
      </c>
      <c r="Q181" s="15" t="n">
        <f aca="false">IF(A181="","",O181-P181)</f>
        <v>-2</v>
      </c>
      <c r="R181" s="14" t="str">
        <f aca="false">IF(A181="","",IF(OR(B181="",I181&lt;=0,J181&lt;=0,K181&lt;=0,L181&lt;0,L181&gt;0.8),"CHECK","OK"))</f>
        <v>OK</v>
      </c>
    </row>
    <row r="182" customFormat="false" ht="15" hidden="false" customHeight="false" outlineLevel="0" collapsed="false">
      <c r="A182" s="16" t="s">
        <v>341</v>
      </c>
      <c r="B182" s="17" t="n">
        <v>45980</v>
      </c>
      <c r="C182" s="16" t="s">
        <v>342</v>
      </c>
      <c r="D182" s="16" t="s">
        <v>29</v>
      </c>
      <c r="E182" s="16" t="s">
        <v>42</v>
      </c>
      <c r="F182" s="18" t="s">
        <v>115</v>
      </c>
      <c r="G182" s="18" t="s">
        <v>25</v>
      </c>
      <c r="H182" s="18" t="s">
        <v>26</v>
      </c>
      <c r="I182" s="19" t="n">
        <v>2</v>
      </c>
      <c r="J182" s="20" t="n">
        <v>165</v>
      </c>
      <c r="K182" s="20" t="n">
        <v>78</v>
      </c>
      <c r="L182" s="21" t="n">
        <v>0.1</v>
      </c>
      <c r="M182" s="14" t="str">
        <f aca="false">IF(B182="","",YEAR(B182)&amp;"-"&amp;IF(MONTH(B182)&lt;10,"0"&amp;MONTH(B182),MONTH(B182)))</f>
        <v>2025-11</v>
      </c>
      <c r="N182" s="15" t="n">
        <f aca="false">IF(A182="","",ROUND(I182*J182,2))</f>
        <v>330</v>
      </c>
      <c r="O182" s="15" t="n">
        <f aca="false">IF(A182="","",ROUND(I182*J182*(1-L182),2))</f>
        <v>297</v>
      </c>
      <c r="P182" s="15" t="n">
        <f aca="false">IF(A182="","",ROUND(I182*K182,2))</f>
        <v>156</v>
      </c>
      <c r="Q182" s="15" t="n">
        <f aca="false">IF(A182="","",O182-P182)</f>
        <v>141</v>
      </c>
      <c r="R182" s="14" t="str">
        <f aca="false">IF(A182="","",IF(OR(B182="",I182&lt;=0,J182&lt;=0,K182&lt;=0,L182&lt;0,L182&gt;0.8),"CHECK","OK"))</f>
        <v>OK</v>
      </c>
    </row>
    <row r="183" customFormat="false" ht="15" hidden="false" customHeight="false" outlineLevel="0" collapsed="false">
      <c r="A183" s="8" t="s">
        <v>341</v>
      </c>
      <c r="B183" s="9" t="n">
        <v>45980</v>
      </c>
      <c r="C183" s="8" t="s">
        <v>342</v>
      </c>
      <c r="D183" s="8" t="s">
        <v>29</v>
      </c>
      <c r="E183" s="8" t="s">
        <v>42</v>
      </c>
      <c r="F183" s="10" t="s">
        <v>115</v>
      </c>
      <c r="G183" s="10" t="s">
        <v>38</v>
      </c>
      <c r="H183" s="10" t="s">
        <v>81</v>
      </c>
      <c r="I183" s="11" t="n">
        <v>2</v>
      </c>
      <c r="J183" s="12" t="n">
        <v>58</v>
      </c>
      <c r="K183" s="12" t="n">
        <v>31</v>
      </c>
      <c r="L183" s="13" t="n">
        <v>0</v>
      </c>
      <c r="M183" s="14" t="str">
        <f aca="false">IF(B183="","",YEAR(B183)&amp;"-"&amp;IF(MONTH(B183)&lt;10,"0"&amp;MONTH(B183),MONTH(B183)))</f>
        <v>2025-11</v>
      </c>
      <c r="N183" s="15" t="n">
        <f aca="false">IF(A183="","",ROUND(I183*J183,2))</f>
        <v>116</v>
      </c>
      <c r="O183" s="15" t="n">
        <f aca="false">IF(A183="","",ROUND(I183*J183*(1-L183),2))</f>
        <v>116</v>
      </c>
      <c r="P183" s="15" t="n">
        <f aca="false">IF(A183="","",ROUND(I183*K183,2))</f>
        <v>62</v>
      </c>
      <c r="Q183" s="15" t="n">
        <f aca="false">IF(A183="","",O183-P183)</f>
        <v>54</v>
      </c>
      <c r="R183" s="14" t="str">
        <f aca="false">IF(A183="","",IF(OR(B183="",I183&lt;=0,J183&lt;=0,K183&lt;=0,L183&lt;0,L183&gt;0.8),"CHECK","OK"))</f>
        <v>OK</v>
      </c>
    </row>
    <row r="184" customFormat="false" ht="15" hidden="false" customHeight="false" outlineLevel="0" collapsed="false">
      <c r="A184" s="16" t="s">
        <v>343</v>
      </c>
      <c r="B184" s="17" t="n">
        <v>45980</v>
      </c>
      <c r="C184" s="16" t="s">
        <v>344</v>
      </c>
      <c r="D184" s="16" t="s">
        <v>29</v>
      </c>
      <c r="E184" s="16" t="s">
        <v>42</v>
      </c>
      <c r="F184" s="18" t="s">
        <v>43</v>
      </c>
      <c r="G184" s="18" t="s">
        <v>38</v>
      </c>
      <c r="H184" s="18" t="s">
        <v>56</v>
      </c>
      <c r="I184" s="19" t="n">
        <v>4</v>
      </c>
      <c r="J184" s="20" t="n">
        <v>42</v>
      </c>
      <c r="K184" s="20" t="n">
        <v>21</v>
      </c>
      <c r="L184" s="21" t="n">
        <v>0</v>
      </c>
      <c r="M184" s="14" t="str">
        <f aca="false">IF(B184="","",YEAR(B184)&amp;"-"&amp;IF(MONTH(B184)&lt;10,"0"&amp;MONTH(B184),MONTH(B184)))</f>
        <v>2025-11</v>
      </c>
      <c r="N184" s="15" t="n">
        <f aca="false">IF(A184="","",ROUND(I184*J184,2))</f>
        <v>168</v>
      </c>
      <c r="O184" s="15" t="n">
        <f aca="false">IF(A184="","",ROUND(I184*J184*(1-L184),2))</f>
        <v>168</v>
      </c>
      <c r="P184" s="15" t="n">
        <f aca="false">IF(A184="","",ROUND(I184*K184,2))</f>
        <v>84</v>
      </c>
      <c r="Q184" s="15" t="n">
        <f aca="false">IF(A184="","",O184-P184)</f>
        <v>84</v>
      </c>
      <c r="R184" s="14" t="str">
        <f aca="false">IF(A184="","",IF(OR(B184="",I184&lt;=0,J184&lt;=0,K184&lt;=0,L184&lt;0,L184&gt;0.8),"CHECK","OK"))</f>
        <v>OK</v>
      </c>
    </row>
    <row r="185" customFormat="false" ht="15" hidden="false" customHeight="false" outlineLevel="0" collapsed="false">
      <c r="A185" s="8" t="s">
        <v>345</v>
      </c>
      <c r="B185" s="9" t="n">
        <v>45981</v>
      </c>
      <c r="C185" s="8" t="s">
        <v>114</v>
      </c>
      <c r="D185" s="8" t="s">
        <v>29</v>
      </c>
      <c r="E185" s="8" t="s">
        <v>30</v>
      </c>
      <c r="F185" s="10" t="s">
        <v>55</v>
      </c>
      <c r="G185" s="10" t="s">
        <v>38</v>
      </c>
      <c r="H185" s="10" t="s">
        <v>132</v>
      </c>
      <c r="I185" s="11" t="n">
        <v>3</v>
      </c>
      <c r="J185" s="12" t="n">
        <v>64</v>
      </c>
      <c r="K185" s="12" t="n">
        <v>49</v>
      </c>
      <c r="L185" s="13" t="n">
        <v>0.1</v>
      </c>
      <c r="M185" s="14" t="str">
        <f aca="false">IF(B185="","",YEAR(B185)&amp;"-"&amp;IF(MONTH(B185)&lt;10,"0"&amp;MONTH(B185),MONTH(B185)))</f>
        <v>2025-11</v>
      </c>
      <c r="N185" s="15" t="n">
        <f aca="false">IF(A185="","",ROUND(I185*J185,2))</f>
        <v>192</v>
      </c>
      <c r="O185" s="15" t="n">
        <f aca="false">IF(A185="","",ROUND(I185*J185*(1-L185),2))</f>
        <v>172.8</v>
      </c>
      <c r="P185" s="15" t="n">
        <f aca="false">IF(A185="","",ROUND(I185*K185,2))</f>
        <v>147</v>
      </c>
      <c r="Q185" s="15" t="n">
        <f aca="false">IF(A185="","",O185-P185)</f>
        <v>25.8</v>
      </c>
      <c r="R185" s="14" t="str">
        <f aca="false">IF(A185="","",IF(OR(B185="",I185&lt;=0,J185&lt;=0,K185&lt;=0,L185&lt;0,L185&gt;0.8),"CHECK","OK"))</f>
        <v>OK</v>
      </c>
    </row>
    <row r="186" customFormat="false" ht="15" hidden="false" customHeight="false" outlineLevel="0" collapsed="false">
      <c r="A186" s="16" t="s">
        <v>346</v>
      </c>
      <c r="B186" s="17" t="n">
        <v>45981</v>
      </c>
      <c r="C186" s="16" t="s">
        <v>347</v>
      </c>
      <c r="D186" s="16" t="s">
        <v>29</v>
      </c>
      <c r="E186" s="16" t="s">
        <v>42</v>
      </c>
      <c r="F186" s="18" t="s">
        <v>59</v>
      </c>
      <c r="G186" s="18" t="s">
        <v>25</v>
      </c>
      <c r="H186" s="18" t="s">
        <v>32</v>
      </c>
      <c r="I186" s="19" t="n">
        <v>2</v>
      </c>
      <c r="J186" s="20" t="n">
        <v>389</v>
      </c>
      <c r="K186" s="20" t="n">
        <v>235</v>
      </c>
      <c r="L186" s="21" t="n">
        <v>0.2</v>
      </c>
      <c r="M186" s="14" t="str">
        <f aca="false">IF(B186="","",YEAR(B186)&amp;"-"&amp;IF(MONTH(B186)&lt;10,"0"&amp;MONTH(B186),MONTH(B186)))</f>
        <v>2025-11</v>
      </c>
      <c r="N186" s="15" t="n">
        <f aca="false">IF(A186="","",ROUND(I186*J186,2))</f>
        <v>778</v>
      </c>
      <c r="O186" s="15" t="n">
        <f aca="false">IF(A186="","",ROUND(I186*J186*(1-L186),2))</f>
        <v>622.4</v>
      </c>
      <c r="P186" s="15" t="n">
        <f aca="false">IF(A186="","",ROUND(I186*K186,2))</f>
        <v>470</v>
      </c>
      <c r="Q186" s="15" t="n">
        <f aca="false">IF(A186="","",O186-P186)</f>
        <v>152.4</v>
      </c>
      <c r="R186" s="14" t="str">
        <f aca="false">IF(A186="","",IF(OR(B186="",I186&lt;=0,J186&lt;=0,K186&lt;=0,L186&lt;0,L186&gt;0.8),"CHECK","OK"))</f>
        <v>OK</v>
      </c>
    </row>
    <row r="187" customFormat="false" ht="15" hidden="false" customHeight="false" outlineLevel="0" collapsed="false">
      <c r="A187" s="8" t="s">
        <v>348</v>
      </c>
      <c r="B187" s="9" t="n">
        <v>45981</v>
      </c>
      <c r="C187" s="8" t="s">
        <v>349</v>
      </c>
      <c r="D187" s="8" t="s">
        <v>35</v>
      </c>
      <c r="E187" s="8" t="s">
        <v>30</v>
      </c>
      <c r="F187" s="10" t="s">
        <v>55</v>
      </c>
      <c r="G187" s="10" t="s">
        <v>38</v>
      </c>
      <c r="H187" s="10" t="s">
        <v>44</v>
      </c>
      <c r="I187" s="11" t="n">
        <v>2</v>
      </c>
      <c r="J187" s="12" t="n">
        <v>45</v>
      </c>
      <c r="K187" s="12" t="n">
        <v>24</v>
      </c>
      <c r="L187" s="13" t="n">
        <v>0</v>
      </c>
      <c r="M187" s="14" t="str">
        <f aca="false">IF(B187="","",YEAR(B187)&amp;"-"&amp;IF(MONTH(B187)&lt;10,"0"&amp;MONTH(B187),MONTH(B187)))</f>
        <v>2025-11</v>
      </c>
      <c r="N187" s="15" t="n">
        <f aca="false">IF(A187="","",ROUND(I187*J187,2))</f>
        <v>90</v>
      </c>
      <c r="O187" s="15" t="n">
        <f aca="false">IF(A187="","",ROUND(I187*J187*(1-L187),2))</f>
        <v>90</v>
      </c>
      <c r="P187" s="15" t="n">
        <f aca="false">IF(A187="","",ROUND(I187*K187,2))</f>
        <v>48</v>
      </c>
      <c r="Q187" s="15" t="n">
        <f aca="false">IF(A187="","",O187-P187)</f>
        <v>42</v>
      </c>
      <c r="R187" s="14" t="str">
        <f aca="false">IF(A187="","",IF(OR(B187="",I187&lt;=0,J187&lt;=0,K187&lt;=0,L187&lt;0,L187&gt;0.8),"CHECK","OK"))</f>
        <v>OK</v>
      </c>
    </row>
    <row r="188" customFormat="false" ht="15" hidden="false" customHeight="false" outlineLevel="0" collapsed="false">
      <c r="A188" s="16" t="s">
        <v>348</v>
      </c>
      <c r="B188" s="17" t="n">
        <v>45981</v>
      </c>
      <c r="C188" s="16" t="s">
        <v>349</v>
      </c>
      <c r="D188" s="16" t="s">
        <v>35</v>
      </c>
      <c r="E188" s="16" t="s">
        <v>30</v>
      </c>
      <c r="F188" s="18" t="s">
        <v>55</v>
      </c>
      <c r="G188" s="18" t="s">
        <v>38</v>
      </c>
      <c r="H188" s="18" t="s">
        <v>60</v>
      </c>
      <c r="I188" s="19" t="n">
        <v>1</v>
      </c>
      <c r="J188" s="20" t="n">
        <v>195</v>
      </c>
      <c r="K188" s="20" t="n">
        <v>122</v>
      </c>
      <c r="L188" s="21" t="n">
        <v>0.1</v>
      </c>
      <c r="M188" s="14" t="str">
        <f aca="false">IF(B188="","",YEAR(B188)&amp;"-"&amp;IF(MONTH(B188)&lt;10,"0"&amp;MONTH(B188),MONTH(B188)))</f>
        <v>2025-11</v>
      </c>
      <c r="N188" s="15" t="n">
        <f aca="false">IF(A188="","",ROUND(I188*J188,2))</f>
        <v>195</v>
      </c>
      <c r="O188" s="15" t="n">
        <f aca="false">IF(A188="","",ROUND(I188*J188*(1-L188),2))</f>
        <v>175.5</v>
      </c>
      <c r="P188" s="15" t="n">
        <f aca="false">IF(A188="","",ROUND(I188*K188,2))</f>
        <v>122</v>
      </c>
      <c r="Q188" s="15" t="n">
        <f aca="false">IF(A188="","",O188-P188)</f>
        <v>53.5</v>
      </c>
      <c r="R188" s="14" t="str">
        <f aca="false">IF(A188="","",IF(OR(B188="",I188&lt;=0,J188&lt;=0,K188&lt;=0,L188&lt;0,L188&gt;0.8),"CHECK","OK"))</f>
        <v>OK</v>
      </c>
    </row>
    <row r="189" customFormat="false" ht="15" hidden="false" customHeight="false" outlineLevel="0" collapsed="false">
      <c r="A189" s="8" t="s">
        <v>350</v>
      </c>
      <c r="B189" s="9" t="n">
        <v>45982</v>
      </c>
      <c r="C189" s="8" t="s">
        <v>251</v>
      </c>
      <c r="D189" s="8" t="s">
        <v>22</v>
      </c>
      <c r="E189" s="8" t="s">
        <v>42</v>
      </c>
      <c r="F189" s="10" t="s">
        <v>115</v>
      </c>
      <c r="G189" s="10" t="s">
        <v>48</v>
      </c>
      <c r="H189" s="10" t="s">
        <v>77</v>
      </c>
      <c r="I189" s="11" t="n">
        <v>5</v>
      </c>
      <c r="J189" s="12" t="n">
        <v>425</v>
      </c>
      <c r="K189" s="12" t="n">
        <v>265</v>
      </c>
      <c r="L189" s="13" t="n">
        <v>0</v>
      </c>
      <c r="M189" s="14" t="str">
        <f aca="false">IF(B189="","",YEAR(B189)&amp;"-"&amp;IF(MONTH(B189)&lt;10,"0"&amp;MONTH(B189),MONTH(B189)))</f>
        <v>2025-11</v>
      </c>
      <c r="N189" s="15" t="n">
        <f aca="false">IF(A189="","",ROUND(I189*J189,2))</f>
        <v>2125</v>
      </c>
      <c r="O189" s="15" t="n">
        <f aca="false">IF(A189="","",ROUND(I189*J189*(1-L189),2))</f>
        <v>2125</v>
      </c>
      <c r="P189" s="15" t="n">
        <f aca="false">IF(A189="","",ROUND(I189*K189,2))</f>
        <v>1325</v>
      </c>
      <c r="Q189" s="15" t="n">
        <f aca="false">IF(A189="","",O189-P189)</f>
        <v>800</v>
      </c>
      <c r="R189" s="14" t="str">
        <f aca="false">IF(A189="","",IF(OR(B189="",I189&lt;=0,J189&lt;=0,K189&lt;=0,L189&lt;0,L189&gt;0.8),"CHECK","OK"))</f>
        <v>OK</v>
      </c>
    </row>
    <row r="190" customFormat="false" ht="15" hidden="false" customHeight="false" outlineLevel="0" collapsed="false">
      <c r="A190" s="16" t="s">
        <v>351</v>
      </c>
      <c r="B190" s="17" t="n">
        <v>45982</v>
      </c>
      <c r="C190" s="16" t="s">
        <v>352</v>
      </c>
      <c r="D190" s="16" t="s">
        <v>22</v>
      </c>
      <c r="E190" s="16" t="s">
        <v>30</v>
      </c>
      <c r="F190" s="18" t="s">
        <v>85</v>
      </c>
      <c r="G190" s="18" t="s">
        <v>48</v>
      </c>
      <c r="H190" s="18" t="s">
        <v>69</v>
      </c>
      <c r="I190" s="19" t="n">
        <v>4</v>
      </c>
      <c r="J190" s="20" t="n">
        <v>920</v>
      </c>
      <c r="K190" s="20" t="n">
        <v>760</v>
      </c>
      <c r="L190" s="21" t="n">
        <v>0</v>
      </c>
      <c r="M190" s="14" t="str">
        <f aca="false">IF(B190="","",YEAR(B190)&amp;"-"&amp;IF(MONTH(B190)&lt;10,"0"&amp;MONTH(B190),MONTH(B190)))</f>
        <v>2025-11</v>
      </c>
      <c r="N190" s="15" t="n">
        <f aca="false">IF(A190="","",ROUND(I190*J190,2))</f>
        <v>3680</v>
      </c>
      <c r="O190" s="15" t="n">
        <f aca="false">IF(A190="","",ROUND(I190*J190*(1-L190),2))</f>
        <v>3680</v>
      </c>
      <c r="P190" s="15" t="n">
        <f aca="false">IF(A190="","",ROUND(I190*K190,2))</f>
        <v>3040</v>
      </c>
      <c r="Q190" s="15" t="n">
        <f aca="false">IF(A190="","",O190-P190)</f>
        <v>640</v>
      </c>
      <c r="R190" s="14" t="str">
        <f aca="false">IF(A190="","",IF(OR(B190="",I190&lt;=0,J190&lt;=0,K190&lt;=0,L190&lt;0,L190&gt;0.8),"CHECK","OK"))</f>
        <v>OK</v>
      </c>
    </row>
    <row r="191" customFormat="false" ht="15" hidden="false" customHeight="false" outlineLevel="0" collapsed="false">
      <c r="A191" s="8" t="s">
        <v>351</v>
      </c>
      <c r="B191" s="9" t="n">
        <v>45982</v>
      </c>
      <c r="C191" s="8" t="s">
        <v>352</v>
      </c>
      <c r="D191" s="8" t="s">
        <v>22</v>
      </c>
      <c r="E191" s="8" t="s">
        <v>30</v>
      </c>
      <c r="F191" s="10" t="s">
        <v>85</v>
      </c>
      <c r="G191" s="10" t="s">
        <v>38</v>
      </c>
      <c r="H191" s="10" t="s">
        <v>183</v>
      </c>
      <c r="I191" s="11" t="n">
        <v>4</v>
      </c>
      <c r="J191" s="12" t="n">
        <v>68</v>
      </c>
      <c r="K191" s="12" t="n">
        <v>36</v>
      </c>
      <c r="L191" s="13" t="n">
        <v>0.1</v>
      </c>
      <c r="M191" s="14" t="str">
        <f aca="false">IF(B191="","",YEAR(B191)&amp;"-"&amp;IF(MONTH(B191)&lt;10,"0"&amp;MONTH(B191),MONTH(B191)))</f>
        <v>2025-11</v>
      </c>
      <c r="N191" s="15" t="n">
        <f aca="false">IF(A191="","",ROUND(I191*J191,2))</f>
        <v>272</v>
      </c>
      <c r="O191" s="15" t="n">
        <f aca="false">IF(A191="","",ROUND(I191*J191*(1-L191),2))</f>
        <v>244.8</v>
      </c>
      <c r="P191" s="15" t="n">
        <f aca="false">IF(A191="","",ROUND(I191*K191,2))</f>
        <v>144</v>
      </c>
      <c r="Q191" s="15" t="n">
        <f aca="false">IF(A191="","",O191-P191)</f>
        <v>100.8</v>
      </c>
      <c r="R191" s="14" t="str">
        <f aca="false">IF(A191="","",IF(OR(B191="",I191&lt;=0,J191&lt;=0,K191&lt;=0,L191&lt;0,L191&gt;0.8),"CHECK","OK"))</f>
        <v>OK</v>
      </c>
    </row>
    <row r="192" customFormat="false" ht="15" hidden="false" customHeight="false" outlineLevel="0" collapsed="false">
      <c r="A192" s="16" t="s">
        <v>353</v>
      </c>
      <c r="B192" s="17" t="n">
        <v>45982</v>
      </c>
      <c r="C192" s="16" t="s">
        <v>354</v>
      </c>
      <c r="D192" s="16" t="s">
        <v>29</v>
      </c>
      <c r="E192" s="16" t="s">
        <v>36</v>
      </c>
      <c r="F192" s="18" t="s">
        <v>37</v>
      </c>
      <c r="G192" s="18" t="s">
        <v>25</v>
      </c>
      <c r="H192" s="18" t="s">
        <v>70</v>
      </c>
      <c r="I192" s="19" t="n">
        <v>2</v>
      </c>
      <c r="J192" s="20" t="n">
        <v>1250</v>
      </c>
      <c r="K192" s="20" t="n">
        <v>780</v>
      </c>
      <c r="L192" s="21" t="n">
        <v>0</v>
      </c>
      <c r="M192" s="14" t="str">
        <f aca="false">IF(B192="","",YEAR(B192)&amp;"-"&amp;IF(MONTH(B192)&lt;10,"0"&amp;MONTH(B192),MONTH(B192)))</f>
        <v>2025-11</v>
      </c>
      <c r="N192" s="15" t="n">
        <f aca="false">IF(A192="","",ROUND(I192*J192,2))</f>
        <v>2500</v>
      </c>
      <c r="O192" s="15" t="n">
        <f aca="false">IF(A192="","",ROUND(I192*J192*(1-L192),2))</f>
        <v>2500</v>
      </c>
      <c r="P192" s="15" t="n">
        <f aca="false">IF(A192="","",ROUND(I192*K192,2))</f>
        <v>1560</v>
      </c>
      <c r="Q192" s="15" t="n">
        <f aca="false">IF(A192="","",O192-P192)</f>
        <v>940</v>
      </c>
      <c r="R192" s="14" t="str">
        <f aca="false">IF(A192="","",IF(OR(B192="",I192&lt;=0,J192&lt;=0,K192&lt;=0,L192&lt;0,L192&gt;0.8),"CHECK","OK"))</f>
        <v>OK</v>
      </c>
    </row>
    <row r="193" customFormat="false" ht="15" hidden="false" customHeight="false" outlineLevel="0" collapsed="false">
      <c r="A193" s="8" t="s">
        <v>355</v>
      </c>
      <c r="B193" s="9" t="n">
        <v>45983</v>
      </c>
      <c r="C193" s="8" t="s">
        <v>356</v>
      </c>
      <c r="D193" s="8" t="s">
        <v>22</v>
      </c>
      <c r="E193" s="8" t="s">
        <v>30</v>
      </c>
      <c r="F193" s="10" t="s">
        <v>85</v>
      </c>
      <c r="G193" s="10" t="s">
        <v>25</v>
      </c>
      <c r="H193" s="10" t="s">
        <v>26</v>
      </c>
      <c r="I193" s="11" t="n">
        <v>1</v>
      </c>
      <c r="J193" s="12" t="n">
        <v>165</v>
      </c>
      <c r="K193" s="12" t="n">
        <v>78</v>
      </c>
      <c r="L193" s="13" t="n">
        <v>0</v>
      </c>
      <c r="M193" s="14" t="str">
        <f aca="false">IF(B193="","",YEAR(B193)&amp;"-"&amp;IF(MONTH(B193)&lt;10,"0"&amp;MONTH(B193),MONTH(B193)))</f>
        <v>2025-11</v>
      </c>
      <c r="N193" s="15" t="n">
        <f aca="false">IF(A193="","",ROUND(I193*J193,2))</f>
        <v>165</v>
      </c>
      <c r="O193" s="15" t="n">
        <f aca="false">IF(A193="","",ROUND(I193*J193*(1-L193),2))</f>
        <v>165</v>
      </c>
      <c r="P193" s="15" t="n">
        <f aca="false">IF(A193="","",ROUND(I193*K193,2))</f>
        <v>78</v>
      </c>
      <c r="Q193" s="15" t="n">
        <f aca="false">IF(A193="","",O193-P193)</f>
        <v>87</v>
      </c>
      <c r="R193" s="14" t="str">
        <f aca="false">IF(A193="","",IF(OR(B193="",I193&lt;=0,J193&lt;=0,K193&lt;=0,L193&lt;0,L193&gt;0.8),"CHECK","OK"))</f>
        <v>OK</v>
      </c>
    </row>
    <row r="194" customFormat="false" ht="15" hidden="false" customHeight="false" outlineLevel="0" collapsed="false">
      <c r="A194" s="16" t="s">
        <v>357</v>
      </c>
      <c r="B194" s="17" t="n">
        <v>45984</v>
      </c>
      <c r="C194" s="16" t="s">
        <v>232</v>
      </c>
      <c r="D194" s="16" t="s">
        <v>22</v>
      </c>
      <c r="E194" s="16" t="s">
        <v>30</v>
      </c>
      <c r="F194" s="18" t="s">
        <v>55</v>
      </c>
      <c r="G194" s="18" t="s">
        <v>48</v>
      </c>
      <c r="H194" s="18" t="s">
        <v>69</v>
      </c>
      <c r="I194" s="19" t="n">
        <v>1</v>
      </c>
      <c r="J194" s="20" t="n">
        <v>920</v>
      </c>
      <c r="K194" s="20" t="n">
        <v>760</v>
      </c>
      <c r="L194" s="21" t="n">
        <v>0.3</v>
      </c>
      <c r="M194" s="14" t="str">
        <f aca="false">IF(B194="","",YEAR(B194)&amp;"-"&amp;IF(MONTH(B194)&lt;10,"0"&amp;MONTH(B194),MONTH(B194)))</f>
        <v>2025-11</v>
      </c>
      <c r="N194" s="15" t="n">
        <f aca="false">IF(A194="","",ROUND(I194*J194,2))</f>
        <v>920</v>
      </c>
      <c r="O194" s="15" t="n">
        <f aca="false">IF(A194="","",ROUND(I194*J194*(1-L194),2))</f>
        <v>644</v>
      </c>
      <c r="P194" s="15" t="n">
        <f aca="false">IF(A194="","",ROUND(I194*K194,2))</f>
        <v>760</v>
      </c>
      <c r="Q194" s="15" t="n">
        <f aca="false">IF(A194="","",O194-P194)</f>
        <v>-116</v>
      </c>
      <c r="R194" s="14" t="str">
        <f aca="false">IF(A194="","",IF(OR(B194="",I194&lt;=0,J194&lt;=0,K194&lt;=0,L194&lt;0,L194&gt;0.8),"CHECK","OK"))</f>
        <v>OK</v>
      </c>
    </row>
    <row r="195" customFormat="false" ht="15" hidden="false" customHeight="false" outlineLevel="0" collapsed="false">
      <c r="A195" s="8" t="s">
        <v>358</v>
      </c>
      <c r="B195" s="9" t="n">
        <v>45984</v>
      </c>
      <c r="C195" s="8" t="s">
        <v>359</v>
      </c>
      <c r="D195" s="8" t="s">
        <v>35</v>
      </c>
      <c r="E195" s="8" t="s">
        <v>23</v>
      </c>
      <c r="F195" s="10" t="s">
        <v>89</v>
      </c>
      <c r="G195" s="10" t="s">
        <v>48</v>
      </c>
      <c r="H195" s="10" t="s">
        <v>120</v>
      </c>
      <c r="I195" s="11" t="n">
        <v>2</v>
      </c>
      <c r="J195" s="12" t="n">
        <v>185</v>
      </c>
      <c r="K195" s="12" t="n">
        <v>110</v>
      </c>
      <c r="L195" s="13" t="n">
        <v>0</v>
      </c>
      <c r="M195" s="14" t="str">
        <f aca="false">IF(B195="","",YEAR(B195)&amp;"-"&amp;IF(MONTH(B195)&lt;10,"0"&amp;MONTH(B195),MONTH(B195)))</f>
        <v>2025-11</v>
      </c>
      <c r="N195" s="15" t="n">
        <f aca="false">IF(A195="","",ROUND(I195*J195,2))</f>
        <v>370</v>
      </c>
      <c r="O195" s="15" t="n">
        <f aca="false">IF(A195="","",ROUND(I195*J195*(1-L195),2))</f>
        <v>370</v>
      </c>
      <c r="P195" s="15" t="n">
        <f aca="false">IF(A195="","",ROUND(I195*K195,2))</f>
        <v>220</v>
      </c>
      <c r="Q195" s="15" t="n">
        <f aca="false">IF(A195="","",O195-P195)</f>
        <v>150</v>
      </c>
      <c r="R195" s="14" t="str">
        <f aca="false">IF(A195="","",IF(OR(B195="",I195&lt;=0,J195&lt;=0,K195&lt;=0,L195&lt;0,L195&gt;0.8),"CHECK","OK"))</f>
        <v>OK</v>
      </c>
    </row>
    <row r="196" customFormat="false" ht="15" hidden="false" customHeight="false" outlineLevel="0" collapsed="false">
      <c r="A196" s="16" t="s">
        <v>360</v>
      </c>
      <c r="B196" s="17" t="n">
        <v>45984</v>
      </c>
      <c r="C196" s="16" t="s">
        <v>167</v>
      </c>
      <c r="D196" s="16" t="s">
        <v>29</v>
      </c>
      <c r="E196" s="16" t="s">
        <v>36</v>
      </c>
      <c r="F196" s="18" t="s">
        <v>64</v>
      </c>
      <c r="G196" s="18" t="s">
        <v>48</v>
      </c>
      <c r="H196" s="18" t="s">
        <v>52</v>
      </c>
      <c r="I196" s="19" t="n">
        <v>4</v>
      </c>
      <c r="J196" s="20" t="n">
        <v>295</v>
      </c>
      <c r="K196" s="20" t="n">
        <v>235</v>
      </c>
      <c r="L196" s="21" t="n">
        <v>0.25</v>
      </c>
      <c r="M196" s="14" t="str">
        <f aca="false">IF(B196="","",YEAR(B196)&amp;"-"&amp;IF(MONTH(B196)&lt;10,"0"&amp;MONTH(B196),MONTH(B196)))</f>
        <v>2025-11</v>
      </c>
      <c r="N196" s="15" t="n">
        <f aca="false">IF(A196="","",ROUND(I196*J196,2))</f>
        <v>1180</v>
      </c>
      <c r="O196" s="15" t="n">
        <f aca="false">IF(A196="","",ROUND(I196*J196*(1-L196),2))</f>
        <v>885</v>
      </c>
      <c r="P196" s="15" t="n">
        <f aca="false">IF(A196="","",ROUND(I196*K196,2))</f>
        <v>940</v>
      </c>
      <c r="Q196" s="15" t="n">
        <f aca="false">IF(A196="","",O196-P196)</f>
        <v>-55</v>
      </c>
      <c r="R196" s="14" t="str">
        <f aca="false">IF(A196="","",IF(OR(B196="",I196&lt;=0,J196&lt;=0,K196&lt;=0,L196&lt;0,L196&gt;0.8),"CHECK","OK"))</f>
        <v>OK</v>
      </c>
    </row>
    <row r="197" customFormat="false" ht="15" hidden="false" customHeight="false" outlineLevel="0" collapsed="false">
      <c r="A197" s="8" t="s">
        <v>361</v>
      </c>
      <c r="B197" s="9" t="n">
        <v>45984</v>
      </c>
      <c r="C197" s="8" t="s">
        <v>99</v>
      </c>
      <c r="D197" s="8" t="s">
        <v>29</v>
      </c>
      <c r="E197" s="8" t="s">
        <v>36</v>
      </c>
      <c r="F197" s="10" t="s">
        <v>64</v>
      </c>
      <c r="G197" s="10" t="s">
        <v>38</v>
      </c>
      <c r="H197" s="10" t="s">
        <v>39</v>
      </c>
      <c r="I197" s="11" t="n">
        <v>7</v>
      </c>
      <c r="J197" s="12" t="n">
        <v>145</v>
      </c>
      <c r="K197" s="12" t="n">
        <v>88</v>
      </c>
      <c r="L197" s="13" t="n">
        <v>0.1</v>
      </c>
      <c r="M197" s="14" t="str">
        <f aca="false">IF(B197="","",YEAR(B197)&amp;"-"&amp;IF(MONTH(B197)&lt;10,"0"&amp;MONTH(B197),MONTH(B197)))</f>
        <v>2025-11</v>
      </c>
      <c r="N197" s="15" t="n">
        <f aca="false">IF(A197="","",ROUND(I197*J197,2))</f>
        <v>1015</v>
      </c>
      <c r="O197" s="15" t="n">
        <f aca="false">IF(A197="","",ROUND(I197*J197*(1-L197),2))</f>
        <v>913.5</v>
      </c>
      <c r="P197" s="15" t="n">
        <f aca="false">IF(A197="","",ROUND(I197*K197,2))</f>
        <v>616</v>
      </c>
      <c r="Q197" s="15" t="n">
        <f aca="false">IF(A197="","",O197-P197)</f>
        <v>297.5</v>
      </c>
      <c r="R197" s="14" t="str">
        <f aca="false">IF(A197="","",IF(OR(B197="",I197&lt;=0,J197&lt;=0,K197&lt;=0,L197&lt;0,L197&gt;0.8),"CHECK","OK"))</f>
        <v>OK</v>
      </c>
    </row>
    <row r="198" customFormat="false" ht="15" hidden="false" customHeight="false" outlineLevel="0" collapsed="false">
      <c r="A198" s="16" t="s">
        <v>362</v>
      </c>
      <c r="B198" s="17" t="n">
        <v>45984</v>
      </c>
      <c r="C198" s="16" t="s">
        <v>363</v>
      </c>
      <c r="D198" s="16" t="s">
        <v>35</v>
      </c>
      <c r="E198" s="16" t="s">
        <v>30</v>
      </c>
      <c r="F198" s="18" t="s">
        <v>55</v>
      </c>
      <c r="G198" s="18" t="s">
        <v>48</v>
      </c>
      <c r="H198" s="18" t="s">
        <v>61</v>
      </c>
      <c r="I198" s="19" t="n">
        <v>4</v>
      </c>
      <c r="J198" s="20" t="n">
        <v>210</v>
      </c>
      <c r="K198" s="20" t="n">
        <v>132</v>
      </c>
      <c r="L198" s="21" t="n">
        <v>0</v>
      </c>
      <c r="M198" s="14" t="str">
        <f aca="false">IF(B198="","",YEAR(B198)&amp;"-"&amp;IF(MONTH(B198)&lt;10,"0"&amp;MONTH(B198),MONTH(B198)))</f>
        <v>2025-11</v>
      </c>
      <c r="N198" s="15" t="n">
        <f aca="false">IF(A198="","",ROUND(I198*J198,2))</f>
        <v>840</v>
      </c>
      <c r="O198" s="15" t="n">
        <f aca="false">IF(A198="","",ROUND(I198*J198*(1-L198),2))</f>
        <v>840</v>
      </c>
      <c r="P198" s="15" t="n">
        <f aca="false">IF(A198="","",ROUND(I198*K198,2))</f>
        <v>528</v>
      </c>
      <c r="Q198" s="15" t="n">
        <f aca="false">IF(A198="","",O198-P198)</f>
        <v>312</v>
      </c>
      <c r="R198" s="14" t="str">
        <f aca="false">IF(A198="","",IF(OR(B198="",I198&lt;=0,J198&lt;=0,K198&lt;=0,L198&lt;0,L198&gt;0.8),"CHECK","OK"))</f>
        <v>OK</v>
      </c>
    </row>
    <row r="199" customFormat="false" ht="15" hidden="false" customHeight="false" outlineLevel="0" collapsed="false">
      <c r="A199" s="8" t="s">
        <v>364</v>
      </c>
      <c r="B199" s="9" t="n">
        <v>45984</v>
      </c>
      <c r="C199" s="8" t="s">
        <v>198</v>
      </c>
      <c r="D199" s="8" t="s">
        <v>35</v>
      </c>
      <c r="E199" s="8" t="s">
        <v>42</v>
      </c>
      <c r="F199" s="10" t="s">
        <v>59</v>
      </c>
      <c r="G199" s="10" t="s">
        <v>48</v>
      </c>
      <c r="H199" s="10" t="s">
        <v>52</v>
      </c>
      <c r="I199" s="11" t="n">
        <v>4</v>
      </c>
      <c r="J199" s="12" t="n">
        <v>295</v>
      </c>
      <c r="K199" s="12" t="n">
        <v>235</v>
      </c>
      <c r="L199" s="13" t="n">
        <v>0</v>
      </c>
      <c r="M199" s="14" t="str">
        <f aca="false">IF(B199="","",YEAR(B199)&amp;"-"&amp;IF(MONTH(B199)&lt;10,"0"&amp;MONTH(B199),MONTH(B199)))</f>
        <v>2025-11</v>
      </c>
      <c r="N199" s="15" t="n">
        <f aca="false">IF(A199="","",ROUND(I199*J199,2))</f>
        <v>1180</v>
      </c>
      <c r="O199" s="15" t="n">
        <f aca="false">IF(A199="","",ROUND(I199*J199*(1-L199),2))</f>
        <v>1180</v>
      </c>
      <c r="P199" s="15" t="n">
        <f aca="false">IF(A199="","",ROUND(I199*K199,2))</f>
        <v>940</v>
      </c>
      <c r="Q199" s="15" t="n">
        <f aca="false">IF(A199="","",O199-P199)</f>
        <v>240</v>
      </c>
      <c r="R199" s="14" t="str">
        <f aca="false">IF(A199="","",IF(OR(B199="",I199&lt;=0,J199&lt;=0,K199&lt;=0,L199&lt;0,L199&gt;0.8),"CHECK","OK"))</f>
        <v>OK</v>
      </c>
    </row>
    <row r="200" customFormat="false" ht="15" hidden="false" customHeight="false" outlineLevel="0" collapsed="false">
      <c r="A200" s="16" t="s">
        <v>365</v>
      </c>
      <c r="B200" s="17" t="n">
        <v>45992</v>
      </c>
      <c r="C200" s="16" t="s">
        <v>319</v>
      </c>
      <c r="D200" s="16" t="s">
        <v>35</v>
      </c>
      <c r="E200" s="16" t="s">
        <v>23</v>
      </c>
      <c r="F200" s="18" t="s">
        <v>89</v>
      </c>
      <c r="G200" s="18" t="s">
        <v>48</v>
      </c>
      <c r="H200" s="18" t="s">
        <v>49</v>
      </c>
      <c r="I200" s="19" t="n">
        <v>3</v>
      </c>
      <c r="J200" s="20" t="n">
        <v>75</v>
      </c>
      <c r="K200" s="20" t="n">
        <v>38</v>
      </c>
      <c r="L200" s="21" t="n">
        <v>0</v>
      </c>
      <c r="M200" s="14" t="str">
        <f aca="false">IF(B200="","",YEAR(B200)&amp;"-"&amp;IF(MONTH(B200)&lt;10,"0"&amp;MONTH(B200),MONTH(B200)))</f>
        <v>2025-12</v>
      </c>
      <c r="N200" s="15" t="n">
        <f aca="false">IF(A200="","",ROUND(I200*J200,2))</f>
        <v>225</v>
      </c>
      <c r="O200" s="15" t="n">
        <f aca="false">IF(A200="","",ROUND(I200*J200*(1-L200),2))</f>
        <v>225</v>
      </c>
      <c r="P200" s="15" t="n">
        <f aca="false">IF(A200="","",ROUND(I200*K200,2))</f>
        <v>114</v>
      </c>
      <c r="Q200" s="15" t="n">
        <f aca="false">IF(A200="","",O200-P200)</f>
        <v>111</v>
      </c>
      <c r="R200" s="14" t="str">
        <f aca="false">IF(A200="","",IF(OR(B200="",I200&lt;=0,J200&lt;=0,K200&lt;=0,L200&lt;0,L200&gt;0.8),"CHECK","OK"))</f>
        <v>OK</v>
      </c>
    </row>
    <row r="201" customFormat="false" ht="15" hidden="false" customHeight="false" outlineLevel="0" collapsed="false">
      <c r="A201" s="8" t="s">
        <v>365</v>
      </c>
      <c r="B201" s="9" t="n">
        <v>45992</v>
      </c>
      <c r="C201" s="8" t="s">
        <v>319</v>
      </c>
      <c r="D201" s="8" t="s">
        <v>35</v>
      </c>
      <c r="E201" s="8" t="s">
        <v>23</v>
      </c>
      <c r="F201" s="10" t="s">
        <v>89</v>
      </c>
      <c r="G201" s="10" t="s">
        <v>38</v>
      </c>
      <c r="H201" s="10" t="s">
        <v>56</v>
      </c>
      <c r="I201" s="11" t="n">
        <v>2</v>
      </c>
      <c r="J201" s="12" t="n">
        <v>42</v>
      </c>
      <c r="K201" s="12" t="n">
        <v>21</v>
      </c>
      <c r="L201" s="13" t="n">
        <v>0.05</v>
      </c>
      <c r="M201" s="14" t="str">
        <f aca="false">IF(B201="","",YEAR(B201)&amp;"-"&amp;IF(MONTH(B201)&lt;10,"0"&amp;MONTH(B201),MONTH(B201)))</f>
        <v>2025-12</v>
      </c>
      <c r="N201" s="15" t="n">
        <f aca="false">IF(A201="","",ROUND(I201*J201,2))</f>
        <v>84</v>
      </c>
      <c r="O201" s="15" t="n">
        <f aca="false">IF(A201="","",ROUND(I201*J201*(1-L201),2))</f>
        <v>79.8</v>
      </c>
      <c r="P201" s="15" t="n">
        <f aca="false">IF(A201="","",ROUND(I201*K201,2))</f>
        <v>42</v>
      </c>
      <c r="Q201" s="15" t="n">
        <f aca="false">IF(A201="","",O201-P201)</f>
        <v>37.8</v>
      </c>
      <c r="R201" s="14" t="str">
        <f aca="false">IF(A201="","",IF(OR(B201="",I201&lt;=0,J201&lt;=0,K201&lt;=0,L201&lt;0,L201&gt;0.8),"CHECK","OK"))</f>
        <v>OK</v>
      </c>
    </row>
    <row r="202" customFormat="false" ht="15" hidden="false" customHeight="false" outlineLevel="0" collapsed="false">
      <c r="A202" s="16" t="s">
        <v>366</v>
      </c>
      <c r="B202" s="17" t="n">
        <v>45992</v>
      </c>
      <c r="C202" s="16" t="s">
        <v>367</v>
      </c>
      <c r="D202" s="16" t="s">
        <v>29</v>
      </c>
      <c r="E202" s="16" t="s">
        <v>30</v>
      </c>
      <c r="F202" s="18" t="s">
        <v>80</v>
      </c>
      <c r="G202" s="18" t="s">
        <v>25</v>
      </c>
      <c r="H202" s="18" t="s">
        <v>143</v>
      </c>
      <c r="I202" s="19" t="n">
        <v>2</v>
      </c>
      <c r="J202" s="20" t="n">
        <v>980</v>
      </c>
      <c r="K202" s="20" t="n">
        <v>610</v>
      </c>
      <c r="L202" s="21" t="n">
        <v>0</v>
      </c>
      <c r="M202" s="14" t="str">
        <f aca="false">IF(B202="","",YEAR(B202)&amp;"-"&amp;IF(MONTH(B202)&lt;10,"0"&amp;MONTH(B202),MONTH(B202)))</f>
        <v>2025-12</v>
      </c>
      <c r="N202" s="15" t="n">
        <f aca="false">IF(A202="","",ROUND(I202*J202,2))</f>
        <v>1960</v>
      </c>
      <c r="O202" s="15" t="n">
        <f aca="false">IF(A202="","",ROUND(I202*J202*(1-L202),2))</f>
        <v>1960</v>
      </c>
      <c r="P202" s="15" t="n">
        <f aca="false">IF(A202="","",ROUND(I202*K202,2))</f>
        <v>1220</v>
      </c>
      <c r="Q202" s="15" t="n">
        <f aca="false">IF(A202="","",O202-P202)</f>
        <v>740</v>
      </c>
      <c r="R202" s="14" t="str">
        <f aca="false">IF(A202="","",IF(OR(B202="",I202&lt;=0,J202&lt;=0,K202&lt;=0,L202&lt;0,L202&gt;0.8),"CHECK","OK"))</f>
        <v>OK</v>
      </c>
    </row>
    <row r="203" customFormat="false" ht="15" hidden="false" customHeight="false" outlineLevel="0" collapsed="false">
      <c r="A203" s="8" t="s">
        <v>368</v>
      </c>
      <c r="B203" s="9" t="n">
        <v>45992</v>
      </c>
      <c r="C203" s="8" t="s">
        <v>369</v>
      </c>
      <c r="D203" s="8" t="s">
        <v>29</v>
      </c>
      <c r="E203" s="8" t="s">
        <v>30</v>
      </c>
      <c r="F203" s="10" t="s">
        <v>55</v>
      </c>
      <c r="G203" s="10" t="s">
        <v>38</v>
      </c>
      <c r="H203" s="10" t="s">
        <v>39</v>
      </c>
      <c r="I203" s="11" t="n">
        <v>1</v>
      </c>
      <c r="J203" s="12" t="n">
        <v>145</v>
      </c>
      <c r="K203" s="12" t="n">
        <v>88</v>
      </c>
      <c r="L203" s="13" t="n">
        <v>0.05</v>
      </c>
      <c r="M203" s="14" t="str">
        <f aca="false">IF(B203="","",YEAR(B203)&amp;"-"&amp;IF(MONTH(B203)&lt;10,"0"&amp;MONTH(B203),MONTH(B203)))</f>
        <v>2025-12</v>
      </c>
      <c r="N203" s="15" t="n">
        <f aca="false">IF(A203="","",ROUND(I203*J203,2))</f>
        <v>145</v>
      </c>
      <c r="O203" s="15" t="n">
        <f aca="false">IF(A203="","",ROUND(I203*J203*(1-L203),2))</f>
        <v>137.75</v>
      </c>
      <c r="P203" s="15" t="n">
        <f aca="false">IF(A203="","",ROUND(I203*K203,2))</f>
        <v>88</v>
      </c>
      <c r="Q203" s="15" t="n">
        <f aca="false">IF(A203="","",O203-P203)</f>
        <v>49.75</v>
      </c>
      <c r="R203" s="14" t="str">
        <f aca="false">IF(A203="","",IF(OR(B203="",I203&lt;=0,J203&lt;=0,K203&lt;=0,L203&lt;0,L203&gt;0.8),"CHECK","OK"))</f>
        <v>OK</v>
      </c>
    </row>
    <row r="204" customFormat="false" ht="15" hidden="false" customHeight="false" outlineLevel="0" collapsed="false">
      <c r="A204" s="16" t="s">
        <v>368</v>
      </c>
      <c r="B204" s="17" t="n">
        <v>45992</v>
      </c>
      <c r="C204" s="16" t="s">
        <v>369</v>
      </c>
      <c r="D204" s="16" t="s">
        <v>29</v>
      </c>
      <c r="E204" s="16" t="s">
        <v>30</v>
      </c>
      <c r="F204" s="18" t="s">
        <v>55</v>
      </c>
      <c r="G204" s="18" t="s">
        <v>25</v>
      </c>
      <c r="H204" s="18" t="s">
        <v>32</v>
      </c>
      <c r="I204" s="19" t="n">
        <v>2</v>
      </c>
      <c r="J204" s="20" t="n">
        <v>389</v>
      </c>
      <c r="K204" s="20" t="n">
        <v>235</v>
      </c>
      <c r="L204" s="21" t="n">
        <v>0.05</v>
      </c>
      <c r="M204" s="14" t="str">
        <f aca="false">IF(B204="","",YEAR(B204)&amp;"-"&amp;IF(MONTH(B204)&lt;10,"0"&amp;MONTH(B204),MONTH(B204)))</f>
        <v>2025-12</v>
      </c>
      <c r="N204" s="15" t="n">
        <f aca="false">IF(A204="","",ROUND(I204*J204,2))</f>
        <v>778</v>
      </c>
      <c r="O204" s="15" t="n">
        <f aca="false">IF(A204="","",ROUND(I204*J204*(1-L204),2))</f>
        <v>739.1</v>
      </c>
      <c r="P204" s="15" t="n">
        <f aca="false">IF(A204="","",ROUND(I204*K204,2))</f>
        <v>470</v>
      </c>
      <c r="Q204" s="15" t="n">
        <f aca="false">IF(A204="","",O204-P204)</f>
        <v>269.1</v>
      </c>
      <c r="R204" s="14" t="str">
        <f aca="false">IF(A204="","",IF(OR(B204="",I204&lt;=0,J204&lt;=0,K204&lt;=0,L204&lt;0,L204&gt;0.8),"CHECK","OK"))</f>
        <v>OK</v>
      </c>
    </row>
    <row r="205" customFormat="false" ht="15" hidden="false" customHeight="false" outlineLevel="0" collapsed="false">
      <c r="A205" s="8" t="s">
        <v>370</v>
      </c>
      <c r="B205" s="9" t="n">
        <v>45992</v>
      </c>
      <c r="C205" s="8" t="s">
        <v>112</v>
      </c>
      <c r="D205" s="8" t="s">
        <v>29</v>
      </c>
      <c r="E205" s="8" t="s">
        <v>42</v>
      </c>
      <c r="F205" s="10" t="s">
        <v>119</v>
      </c>
      <c r="G205" s="10" t="s">
        <v>38</v>
      </c>
      <c r="H205" s="10" t="s">
        <v>81</v>
      </c>
      <c r="I205" s="11" t="n">
        <v>1</v>
      </c>
      <c r="J205" s="12" t="n">
        <v>58</v>
      </c>
      <c r="K205" s="12" t="n">
        <v>31</v>
      </c>
      <c r="L205" s="13" t="n">
        <v>0</v>
      </c>
      <c r="M205" s="14" t="str">
        <f aca="false">IF(B205="","",YEAR(B205)&amp;"-"&amp;IF(MONTH(B205)&lt;10,"0"&amp;MONTH(B205),MONTH(B205)))</f>
        <v>2025-12</v>
      </c>
      <c r="N205" s="15" t="n">
        <f aca="false">IF(A205="","",ROUND(I205*J205,2))</f>
        <v>58</v>
      </c>
      <c r="O205" s="15" t="n">
        <f aca="false">IF(A205="","",ROUND(I205*J205*(1-L205),2))</f>
        <v>58</v>
      </c>
      <c r="P205" s="15" t="n">
        <f aca="false">IF(A205="","",ROUND(I205*K205,2))</f>
        <v>31</v>
      </c>
      <c r="Q205" s="15" t="n">
        <f aca="false">IF(A205="","",O205-P205)</f>
        <v>27</v>
      </c>
      <c r="R205" s="14" t="str">
        <f aca="false">IF(A205="","",IF(OR(B205="",I205&lt;=0,J205&lt;=0,K205&lt;=0,L205&lt;0,L205&gt;0.8),"CHECK","OK"))</f>
        <v>OK</v>
      </c>
    </row>
    <row r="206" customFormat="false" ht="15" hidden="false" customHeight="false" outlineLevel="0" collapsed="false">
      <c r="A206" s="16" t="s">
        <v>370</v>
      </c>
      <c r="B206" s="17" t="n">
        <v>45992</v>
      </c>
      <c r="C206" s="16" t="s">
        <v>112</v>
      </c>
      <c r="D206" s="16" t="s">
        <v>29</v>
      </c>
      <c r="E206" s="16" t="s">
        <v>42</v>
      </c>
      <c r="F206" s="18" t="s">
        <v>119</v>
      </c>
      <c r="G206" s="18" t="s">
        <v>38</v>
      </c>
      <c r="H206" s="18" t="s">
        <v>44</v>
      </c>
      <c r="I206" s="19" t="n">
        <v>2</v>
      </c>
      <c r="J206" s="20" t="n">
        <v>45</v>
      </c>
      <c r="K206" s="20" t="n">
        <v>24</v>
      </c>
      <c r="L206" s="21" t="n">
        <v>0</v>
      </c>
      <c r="M206" s="14" t="str">
        <f aca="false">IF(B206="","",YEAR(B206)&amp;"-"&amp;IF(MONTH(B206)&lt;10,"0"&amp;MONTH(B206),MONTH(B206)))</f>
        <v>2025-12</v>
      </c>
      <c r="N206" s="15" t="n">
        <f aca="false">IF(A206="","",ROUND(I206*J206,2))</f>
        <v>90</v>
      </c>
      <c r="O206" s="15" t="n">
        <f aca="false">IF(A206="","",ROUND(I206*J206*(1-L206),2))</f>
        <v>90</v>
      </c>
      <c r="P206" s="15" t="n">
        <f aca="false">IF(A206="","",ROUND(I206*K206,2))</f>
        <v>48</v>
      </c>
      <c r="Q206" s="15" t="n">
        <f aca="false">IF(A206="","",O206-P206)</f>
        <v>42</v>
      </c>
      <c r="R206" s="14" t="str">
        <f aca="false">IF(A206="","",IF(OR(B206="",I206&lt;=0,J206&lt;=0,K206&lt;=0,L206&lt;0,L206&gt;0.8),"CHECK","OK"))</f>
        <v>OK</v>
      </c>
    </row>
    <row r="207" customFormat="false" ht="15" hidden="false" customHeight="false" outlineLevel="0" collapsed="false">
      <c r="A207" s="8" t="s">
        <v>371</v>
      </c>
      <c r="B207" s="9" t="n">
        <v>45992</v>
      </c>
      <c r="C207" s="8" t="s">
        <v>372</v>
      </c>
      <c r="D207" s="8" t="s">
        <v>22</v>
      </c>
      <c r="E207" s="8" t="s">
        <v>42</v>
      </c>
      <c r="F207" s="10" t="s">
        <v>115</v>
      </c>
      <c r="G207" s="10" t="s">
        <v>25</v>
      </c>
      <c r="H207" s="10" t="s">
        <v>70</v>
      </c>
      <c r="I207" s="11" t="n">
        <v>3</v>
      </c>
      <c r="J207" s="12" t="n">
        <v>1250</v>
      </c>
      <c r="K207" s="12" t="n">
        <v>780</v>
      </c>
      <c r="L207" s="13" t="n">
        <v>0.1</v>
      </c>
      <c r="M207" s="14" t="str">
        <f aca="false">IF(B207="","",YEAR(B207)&amp;"-"&amp;IF(MONTH(B207)&lt;10,"0"&amp;MONTH(B207),MONTH(B207)))</f>
        <v>2025-12</v>
      </c>
      <c r="N207" s="15" t="n">
        <f aca="false">IF(A207="","",ROUND(I207*J207,2))</f>
        <v>3750</v>
      </c>
      <c r="O207" s="15" t="n">
        <f aca="false">IF(A207="","",ROUND(I207*J207*(1-L207),2))</f>
        <v>3375</v>
      </c>
      <c r="P207" s="15" t="n">
        <f aca="false">IF(A207="","",ROUND(I207*K207,2))</f>
        <v>2340</v>
      </c>
      <c r="Q207" s="15" t="n">
        <f aca="false">IF(A207="","",O207-P207)</f>
        <v>1035</v>
      </c>
      <c r="R207" s="14" t="str">
        <f aca="false">IF(A207="","",IF(OR(B207="",I207&lt;=0,J207&lt;=0,K207&lt;=0,L207&lt;0,L207&gt;0.8),"CHECK","OK"))</f>
        <v>OK</v>
      </c>
    </row>
    <row r="208" customFormat="false" ht="15" hidden="false" customHeight="false" outlineLevel="0" collapsed="false">
      <c r="A208" s="16" t="s">
        <v>373</v>
      </c>
      <c r="B208" s="17" t="n">
        <v>45993</v>
      </c>
      <c r="C208" s="16" t="s">
        <v>374</v>
      </c>
      <c r="D208" s="16" t="s">
        <v>22</v>
      </c>
      <c r="E208" s="16" t="s">
        <v>23</v>
      </c>
      <c r="F208" s="18" t="s">
        <v>89</v>
      </c>
      <c r="G208" s="18" t="s">
        <v>48</v>
      </c>
      <c r="H208" s="18" t="s">
        <v>120</v>
      </c>
      <c r="I208" s="19" t="n">
        <v>5</v>
      </c>
      <c r="J208" s="20" t="n">
        <v>185</v>
      </c>
      <c r="K208" s="20" t="n">
        <v>110</v>
      </c>
      <c r="L208" s="21" t="n">
        <v>0</v>
      </c>
      <c r="M208" s="14" t="str">
        <f aca="false">IF(B208="","",YEAR(B208)&amp;"-"&amp;IF(MONTH(B208)&lt;10,"0"&amp;MONTH(B208),MONTH(B208)))</f>
        <v>2025-12</v>
      </c>
      <c r="N208" s="15" t="n">
        <f aca="false">IF(A208="","",ROUND(I208*J208,2))</f>
        <v>925</v>
      </c>
      <c r="O208" s="15" t="n">
        <f aca="false">IF(A208="","",ROUND(I208*J208*(1-L208),2))</f>
        <v>925</v>
      </c>
      <c r="P208" s="15" t="n">
        <f aca="false">IF(A208="","",ROUND(I208*K208,2))</f>
        <v>550</v>
      </c>
      <c r="Q208" s="15" t="n">
        <f aca="false">IF(A208="","",O208-P208)</f>
        <v>375</v>
      </c>
      <c r="R208" s="14" t="str">
        <f aca="false">IF(A208="","",IF(OR(B208="",I208&lt;=0,J208&lt;=0,K208&lt;=0,L208&lt;0,L208&gt;0.8),"CHECK","OK"))</f>
        <v>OK</v>
      </c>
    </row>
    <row r="209" customFormat="false" ht="15" hidden="false" customHeight="false" outlineLevel="0" collapsed="false">
      <c r="A209" s="8" t="s">
        <v>375</v>
      </c>
      <c r="B209" s="9" t="n">
        <v>45993</v>
      </c>
      <c r="C209" s="8" t="s">
        <v>376</v>
      </c>
      <c r="D209" s="8" t="s">
        <v>22</v>
      </c>
      <c r="E209" s="8" t="s">
        <v>42</v>
      </c>
      <c r="F209" s="10" t="s">
        <v>115</v>
      </c>
      <c r="G209" s="10" t="s">
        <v>38</v>
      </c>
      <c r="H209" s="10" t="s">
        <v>60</v>
      </c>
      <c r="I209" s="11" t="n">
        <v>2</v>
      </c>
      <c r="J209" s="12" t="n">
        <v>195</v>
      </c>
      <c r="K209" s="12" t="n">
        <v>122</v>
      </c>
      <c r="L209" s="13" t="n">
        <v>0.05</v>
      </c>
      <c r="M209" s="14" t="str">
        <f aca="false">IF(B209="","",YEAR(B209)&amp;"-"&amp;IF(MONTH(B209)&lt;10,"0"&amp;MONTH(B209),MONTH(B209)))</f>
        <v>2025-12</v>
      </c>
      <c r="N209" s="15" t="n">
        <f aca="false">IF(A209="","",ROUND(I209*J209,2))</f>
        <v>390</v>
      </c>
      <c r="O209" s="15" t="n">
        <f aca="false">IF(A209="","",ROUND(I209*J209*(1-L209),2))</f>
        <v>370.5</v>
      </c>
      <c r="P209" s="15" t="n">
        <f aca="false">IF(A209="","",ROUND(I209*K209,2))</f>
        <v>244</v>
      </c>
      <c r="Q209" s="15" t="n">
        <f aca="false">IF(A209="","",O209-P209)</f>
        <v>126.5</v>
      </c>
      <c r="R209" s="14" t="str">
        <f aca="false">IF(A209="","",IF(OR(B209="",I209&lt;=0,J209&lt;=0,K209&lt;=0,L209&lt;0,L209&gt;0.8),"CHECK","OK"))</f>
        <v>OK</v>
      </c>
    </row>
    <row r="210" customFormat="false" ht="15" hidden="false" customHeight="false" outlineLevel="0" collapsed="false">
      <c r="A210" s="16" t="s">
        <v>375</v>
      </c>
      <c r="B210" s="17" t="n">
        <v>45993</v>
      </c>
      <c r="C210" s="16" t="s">
        <v>376</v>
      </c>
      <c r="D210" s="16" t="s">
        <v>22</v>
      </c>
      <c r="E210" s="16" t="s">
        <v>42</v>
      </c>
      <c r="F210" s="18" t="s">
        <v>115</v>
      </c>
      <c r="G210" s="18" t="s">
        <v>25</v>
      </c>
      <c r="H210" s="18" t="s">
        <v>92</v>
      </c>
      <c r="I210" s="19" t="n">
        <v>2</v>
      </c>
      <c r="J210" s="20" t="n">
        <v>320</v>
      </c>
      <c r="K210" s="20" t="n">
        <v>185</v>
      </c>
      <c r="L210" s="21" t="n">
        <v>0</v>
      </c>
      <c r="M210" s="14" t="str">
        <f aca="false">IF(B210="","",YEAR(B210)&amp;"-"&amp;IF(MONTH(B210)&lt;10,"0"&amp;MONTH(B210),MONTH(B210)))</f>
        <v>2025-12</v>
      </c>
      <c r="N210" s="15" t="n">
        <f aca="false">IF(A210="","",ROUND(I210*J210,2))</f>
        <v>640</v>
      </c>
      <c r="O210" s="15" t="n">
        <f aca="false">IF(A210="","",ROUND(I210*J210*(1-L210),2))</f>
        <v>640</v>
      </c>
      <c r="P210" s="15" t="n">
        <f aca="false">IF(A210="","",ROUND(I210*K210,2))</f>
        <v>370</v>
      </c>
      <c r="Q210" s="15" t="n">
        <f aca="false">IF(A210="","",O210-P210)</f>
        <v>270</v>
      </c>
      <c r="R210" s="14" t="str">
        <f aca="false">IF(A210="","",IF(OR(B210="",I210&lt;=0,J210&lt;=0,K210&lt;=0,L210&lt;0,L210&gt;0.8),"CHECK","OK"))</f>
        <v>OK</v>
      </c>
    </row>
    <row r="211" customFormat="false" ht="15" hidden="false" customHeight="false" outlineLevel="0" collapsed="false">
      <c r="A211" s="8" t="s">
        <v>377</v>
      </c>
      <c r="B211" s="9" t="n">
        <v>45993</v>
      </c>
      <c r="C211" s="8" t="s">
        <v>324</v>
      </c>
      <c r="D211" s="8" t="s">
        <v>35</v>
      </c>
      <c r="E211" s="8" t="s">
        <v>42</v>
      </c>
      <c r="F211" s="10" t="s">
        <v>59</v>
      </c>
      <c r="G211" s="10" t="s">
        <v>38</v>
      </c>
      <c r="H211" s="10" t="s">
        <v>183</v>
      </c>
      <c r="I211" s="11" t="n">
        <v>5</v>
      </c>
      <c r="J211" s="12" t="n">
        <v>68</v>
      </c>
      <c r="K211" s="12" t="n">
        <v>36</v>
      </c>
      <c r="L211" s="13" t="n">
        <v>0</v>
      </c>
      <c r="M211" s="14" t="str">
        <f aca="false">IF(B211="","",YEAR(B211)&amp;"-"&amp;IF(MONTH(B211)&lt;10,"0"&amp;MONTH(B211),MONTH(B211)))</f>
        <v>2025-12</v>
      </c>
      <c r="N211" s="15" t="n">
        <f aca="false">IF(A211="","",ROUND(I211*J211,2))</f>
        <v>340</v>
      </c>
      <c r="O211" s="15" t="n">
        <f aca="false">IF(A211="","",ROUND(I211*J211*(1-L211),2))</f>
        <v>340</v>
      </c>
      <c r="P211" s="15" t="n">
        <f aca="false">IF(A211="","",ROUND(I211*K211,2))</f>
        <v>180</v>
      </c>
      <c r="Q211" s="15" t="n">
        <f aca="false">IF(A211="","",O211-P211)</f>
        <v>160</v>
      </c>
      <c r="R211" s="14" t="str">
        <f aca="false">IF(A211="","",IF(OR(B211="",I211&lt;=0,J211&lt;=0,K211&lt;=0,L211&lt;0,L211&gt;0.8),"CHECK","OK"))</f>
        <v>OK</v>
      </c>
    </row>
    <row r="212" customFormat="false" ht="15" hidden="false" customHeight="false" outlineLevel="0" collapsed="false">
      <c r="A212" s="16" t="s">
        <v>377</v>
      </c>
      <c r="B212" s="17" t="n">
        <v>45993</v>
      </c>
      <c r="C212" s="16" t="s">
        <v>324</v>
      </c>
      <c r="D212" s="16" t="s">
        <v>35</v>
      </c>
      <c r="E212" s="16" t="s">
        <v>42</v>
      </c>
      <c r="F212" s="18" t="s">
        <v>59</v>
      </c>
      <c r="G212" s="18" t="s">
        <v>48</v>
      </c>
      <c r="H212" s="18" t="s">
        <v>61</v>
      </c>
      <c r="I212" s="19" t="n">
        <v>5</v>
      </c>
      <c r="J212" s="20" t="n">
        <v>210</v>
      </c>
      <c r="K212" s="20" t="n">
        <v>132</v>
      </c>
      <c r="L212" s="21" t="n">
        <v>0</v>
      </c>
      <c r="M212" s="14" t="str">
        <f aca="false">IF(B212="","",YEAR(B212)&amp;"-"&amp;IF(MONTH(B212)&lt;10,"0"&amp;MONTH(B212),MONTH(B212)))</f>
        <v>2025-12</v>
      </c>
      <c r="N212" s="15" t="n">
        <f aca="false">IF(A212="","",ROUND(I212*J212,2))</f>
        <v>1050</v>
      </c>
      <c r="O212" s="15" t="n">
        <f aca="false">IF(A212="","",ROUND(I212*J212*(1-L212),2))</f>
        <v>1050</v>
      </c>
      <c r="P212" s="15" t="n">
        <f aca="false">IF(A212="","",ROUND(I212*K212,2))</f>
        <v>660</v>
      </c>
      <c r="Q212" s="15" t="n">
        <f aca="false">IF(A212="","",O212-P212)</f>
        <v>390</v>
      </c>
      <c r="R212" s="14" t="str">
        <f aca="false">IF(A212="","",IF(OR(B212="",I212&lt;=0,J212&lt;=0,K212&lt;=0,L212&lt;0,L212&gt;0.8),"CHECK","OK"))</f>
        <v>OK</v>
      </c>
    </row>
    <row r="213" customFormat="false" ht="15" hidden="false" customHeight="false" outlineLevel="0" collapsed="false">
      <c r="A213" s="8" t="s">
        <v>378</v>
      </c>
      <c r="B213" s="9" t="n">
        <v>45994</v>
      </c>
      <c r="C213" s="8" t="s">
        <v>379</v>
      </c>
      <c r="D213" s="8" t="s">
        <v>22</v>
      </c>
      <c r="E213" s="8" t="s">
        <v>30</v>
      </c>
      <c r="F213" s="10" t="s">
        <v>55</v>
      </c>
      <c r="G213" s="10" t="s">
        <v>25</v>
      </c>
      <c r="H213" s="10" t="s">
        <v>86</v>
      </c>
      <c r="I213" s="11" t="n">
        <v>3</v>
      </c>
      <c r="J213" s="12" t="n">
        <v>115</v>
      </c>
      <c r="K213" s="12" t="n">
        <v>52</v>
      </c>
      <c r="L213" s="13" t="n">
        <v>0.1</v>
      </c>
      <c r="M213" s="14" t="str">
        <f aca="false">IF(B213="","",YEAR(B213)&amp;"-"&amp;IF(MONTH(B213)&lt;10,"0"&amp;MONTH(B213),MONTH(B213)))</f>
        <v>2025-12</v>
      </c>
      <c r="N213" s="15" t="n">
        <f aca="false">IF(A213="","",ROUND(I213*J213,2))</f>
        <v>345</v>
      </c>
      <c r="O213" s="15" t="n">
        <f aca="false">IF(A213="","",ROUND(I213*J213*(1-L213),2))</f>
        <v>310.5</v>
      </c>
      <c r="P213" s="15" t="n">
        <f aca="false">IF(A213="","",ROUND(I213*K213,2))</f>
        <v>156</v>
      </c>
      <c r="Q213" s="15" t="n">
        <f aca="false">IF(A213="","",O213-P213)</f>
        <v>154.5</v>
      </c>
      <c r="R213" s="14" t="str">
        <f aca="false">IF(A213="","",IF(OR(B213="",I213&lt;=0,J213&lt;=0,K213&lt;=0,L213&lt;0,L213&gt;0.8),"CHECK","OK"))</f>
        <v>OK</v>
      </c>
    </row>
    <row r="214" customFormat="false" ht="15" hidden="false" customHeight="false" outlineLevel="0" collapsed="false">
      <c r="A214" s="16" t="s">
        <v>380</v>
      </c>
      <c r="B214" s="17" t="n">
        <v>45994</v>
      </c>
      <c r="C214" s="16" t="s">
        <v>381</v>
      </c>
      <c r="D214" s="16" t="s">
        <v>35</v>
      </c>
      <c r="E214" s="16" t="s">
        <v>42</v>
      </c>
      <c r="F214" s="18" t="s">
        <v>186</v>
      </c>
      <c r="G214" s="18" t="s">
        <v>25</v>
      </c>
      <c r="H214" s="18" t="s">
        <v>32</v>
      </c>
      <c r="I214" s="19" t="n">
        <v>1</v>
      </c>
      <c r="J214" s="20" t="n">
        <v>389</v>
      </c>
      <c r="K214" s="20" t="n">
        <v>235</v>
      </c>
      <c r="L214" s="21" t="n">
        <v>0.15</v>
      </c>
      <c r="M214" s="14" t="str">
        <f aca="false">IF(B214="","",YEAR(B214)&amp;"-"&amp;IF(MONTH(B214)&lt;10,"0"&amp;MONTH(B214),MONTH(B214)))</f>
        <v>2025-12</v>
      </c>
      <c r="N214" s="15" t="n">
        <f aca="false">IF(A214="","",ROUND(I214*J214,2))</f>
        <v>389</v>
      </c>
      <c r="O214" s="15" t="n">
        <f aca="false">IF(A214="","",ROUND(I214*J214*(1-L214),2))</f>
        <v>330.65</v>
      </c>
      <c r="P214" s="15" t="n">
        <f aca="false">IF(A214="","",ROUND(I214*K214,2))</f>
        <v>235</v>
      </c>
      <c r="Q214" s="15" t="n">
        <f aca="false">IF(A214="","",O214-P214)</f>
        <v>95.65</v>
      </c>
      <c r="R214" s="14" t="str">
        <f aca="false">IF(A214="","",IF(OR(B214="",I214&lt;=0,J214&lt;=0,K214&lt;=0,L214&lt;0,L214&gt;0.8),"CHECK","OK"))</f>
        <v>OK</v>
      </c>
    </row>
    <row r="215" customFormat="false" ht="15" hidden="false" customHeight="false" outlineLevel="0" collapsed="false">
      <c r="A215" s="8" t="s">
        <v>380</v>
      </c>
      <c r="B215" s="9" t="n">
        <v>45994</v>
      </c>
      <c r="C215" s="8" t="s">
        <v>381</v>
      </c>
      <c r="D215" s="8" t="s">
        <v>35</v>
      </c>
      <c r="E215" s="8" t="s">
        <v>42</v>
      </c>
      <c r="F215" s="10" t="s">
        <v>186</v>
      </c>
      <c r="G215" s="10" t="s">
        <v>38</v>
      </c>
      <c r="H215" s="10" t="s">
        <v>44</v>
      </c>
      <c r="I215" s="11" t="n">
        <v>2</v>
      </c>
      <c r="J215" s="12" t="n">
        <v>45</v>
      </c>
      <c r="K215" s="12" t="n">
        <v>24</v>
      </c>
      <c r="L215" s="13" t="n">
        <v>0.1</v>
      </c>
      <c r="M215" s="14" t="str">
        <f aca="false">IF(B215="","",YEAR(B215)&amp;"-"&amp;IF(MONTH(B215)&lt;10,"0"&amp;MONTH(B215),MONTH(B215)))</f>
        <v>2025-12</v>
      </c>
      <c r="N215" s="15" t="n">
        <f aca="false">IF(A215="","",ROUND(I215*J215,2))</f>
        <v>90</v>
      </c>
      <c r="O215" s="15" t="n">
        <f aca="false">IF(A215="","",ROUND(I215*J215*(1-L215),2))</f>
        <v>81</v>
      </c>
      <c r="P215" s="15" t="n">
        <f aca="false">IF(A215="","",ROUND(I215*K215,2))</f>
        <v>48</v>
      </c>
      <c r="Q215" s="15" t="n">
        <f aca="false">IF(A215="","",O215-P215)</f>
        <v>33</v>
      </c>
      <c r="R215" s="14" t="str">
        <f aca="false">IF(A215="","",IF(OR(B215="",I215&lt;=0,J215&lt;=0,K215&lt;=0,L215&lt;0,L215&gt;0.8),"CHECK","OK"))</f>
        <v>OK</v>
      </c>
    </row>
    <row r="216" customFormat="false" ht="15" hidden="false" customHeight="false" outlineLevel="0" collapsed="false">
      <c r="A216" s="16" t="s">
        <v>382</v>
      </c>
      <c r="B216" s="17" t="n">
        <v>45994</v>
      </c>
      <c r="C216" s="16" t="s">
        <v>131</v>
      </c>
      <c r="D216" s="16" t="s">
        <v>35</v>
      </c>
      <c r="E216" s="16" t="s">
        <v>42</v>
      </c>
      <c r="F216" s="18" t="s">
        <v>43</v>
      </c>
      <c r="G216" s="18" t="s">
        <v>25</v>
      </c>
      <c r="H216" s="18" t="s">
        <v>212</v>
      </c>
      <c r="I216" s="19" t="n">
        <v>4</v>
      </c>
      <c r="J216" s="20" t="n">
        <v>449</v>
      </c>
      <c r="K216" s="20" t="n">
        <v>275</v>
      </c>
      <c r="L216" s="21" t="n">
        <v>0</v>
      </c>
      <c r="M216" s="14" t="str">
        <f aca="false">IF(B216="","",YEAR(B216)&amp;"-"&amp;IF(MONTH(B216)&lt;10,"0"&amp;MONTH(B216),MONTH(B216)))</f>
        <v>2025-12</v>
      </c>
      <c r="N216" s="15" t="n">
        <f aca="false">IF(A216="","",ROUND(I216*J216,2))</f>
        <v>1796</v>
      </c>
      <c r="O216" s="15" t="n">
        <f aca="false">IF(A216="","",ROUND(I216*J216*(1-L216),2))</f>
        <v>1796</v>
      </c>
      <c r="P216" s="15" t="n">
        <f aca="false">IF(A216="","",ROUND(I216*K216,2))</f>
        <v>1100</v>
      </c>
      <c r="Q216" s="15" t="n">
        <f aca="false">IF(A216="","",O216-P216)</f>
        <v>696</v>
      </c>
      <c r="R216" s="14" t="str">
        <f aca="false">IF(A216="","",IF(OR(B216="",I216&lt;=0,J216&lt;=0,K216&lt;=0,L216&lt;0,L216&gt;0.8),"CHECK","OK"))</f>
        <v>OK</v>
      </c>
    </row>
    <row r="217" customFormat="false" ht="15" hidden="false" customHeight="false" outlineLevel="0" collapsed="false">
      <c r="A217" s="8" t="s">
        <v>383</v>
      </c>
      <c r="B217" s="9" t="n">
        <v>45995</v>
      </c>
      <c r="C217" s="8" t="s">
        <v>384</v>
      </c>
      <c r="D217" s="8" t="s">
        <v>35</v>
      </c>
      <c r="E217" s="8" t="s">
        <v>23</v>
      </c>
      <c r="F217" s="10" t="s">
        <v>89</v>
      </c>
      <c r="G217" s="10" t="s">
        <v>48</v>
      </c>
      <c r="H217" s="10" t="s">
        <v>52</v>
      </c>
      <c r="I217" s="11" t="n">
        <v>1</v>
      </c>
      <c r="J217" s="12" t="n">
        <v>295</v>
      </c>
      <c r="K217" s="12" t="n">
        <v>235</v>
      </c>
      <c r="L217" s="13" t="n">
        <v>0.1</v>
      </c>
      <c r="M217" s="14" t="str">
        <f aca="false">IF(B217="","",YEAR(B217)&amp;"-"&amp;IF(MONTH(B217)&lt;10,"0"&amp;MONTH(B217),MONTH(B217)))</f>
        <v>2025-12</v>
      </c>
      <c r="N217" s="15" t="n">
        <f aca="false">IF(A217="","",ROUND(I217*J217,2))</f>
        <v>295</v>
      </c>
      <c r="O217" s="15" t="n">
        <f aca="false">IF(A217="","",ROUND(I217*J217*(1-L217),2))</f>
        <v>265.5</v>
      </c>
      <c r="P217" s="15" t="n">
        <f aca="false">IF(A217="","",ROUND(I217*K217,2))</f>
        <v>235</v>
      </c>
      <c r="Q217" s="15" t="n">
        <f aca="false">IF(A217="","",O217-P217)</f>
        <v>30.5</v>
      </c>
      <c r="R217" s="14" t="str">
        <f aca="false">IF(A217="","",IF(OR(B217="",I217&lt;=0,J217&lt;=0,K217&lt;=0,L217&lt;0,L217&gt;0.8),"CHECK","OK"))</f>
        <v>OK</v>
      </c>
    </row>
    <row r="218" customFormat="false" ht="15" hidden="false" customHeight="false" outlineLevel="0" collapsed="false">
      <c r="A218" s="16" t="s">
        <v>385</v>
      </c>
      <c r="B218" s="17" t="n">
        <v>45996</v>
      </c>
      <c r="C218" s="16" t="s">
        <v>386</v>
      </c>
      <c r="D218" s="16" t="s">
        <v>35</v>
      </c>
      <c r="E218" s="16" t="s">
        <v>30</v>
      </c>
      <c r="F218" s="18" t="s">
        <v>85</v>
      </c>
      <c r="G218" s="18" t="s">
        <v>25</v>
      </c>
      <c r="H218" s="18" t="s">
        <v>212</v>
      </c>
      <c r="I218" s="19" t="n">
        <v>2</v>
      </c>
      <c r="J218" s="20" t="n">
        <v>449</v>
      </c>
      <c r="K218" s="20" t="n">
        <v>275</v>
      </c>
      <c r="L218" s="21" t="n">
        <v>0</v>
      </c>
      <c r="M218" s="14" t="str">
        <f aca="false">IF(B218="","",YEAR(B218)&amp;"-"&amp;IF(MONTH(B218)&lt;10,"0"&amp;MONTH(B218),MONTH(B218)))</f>
        <v>2025-12</v>
      </c>
      <c r="N218" s="15" t="n">
        <f aca="false">IF(A218="","",ROUND(I218*J218,2))</f>
        <v>898</v>
      </c>
      <c r="O218" s="15" t="n">
        <f aca="false">IF(A218="","",ROUND(I218*J218*(1-L218),2))</f>
        <v>898</v>
      </c>
      <c r="P218" s="15" t="n">
        <f aca="false">IF(A218="","",ROUND(I218*K218,2))</f>
        <v>550</v>
      </c>
      <c r="Q218" s="15" t="n">
        <f aca="false">IF(A218="","",O218-P218)</f>
        <v>348</v>
      </c>
      <c r="R218" s="14" t="str">
        <f aca="false">IF(A218="","",IF(OR(B218="",I218&lt;=0,J218&lt;=0,K218&lt;=0,L218&lt;0,L218&gt;0.8),"CHECK","OK"))</f>
        <v>OK</v>
      </c>
    </row>
    <row r="219" customFormat="false" ht="15" hidden="false" customHeight="false" outlineLevel="0" collapsed="false">
      <c r="A219" s="8" t="s">
        <v>387</v>
      </c>
      <c r="B219" s="9" t="n">
        <v>45996</v>
      </c>
      <c r="C219" s="8" t="s">
        <v>126</v>
      </c>
      <c r="D219" s="8" t="s">
        <v>29</v>
      </c>
      <c r="E219" s="8" t="s">
        <v>42</v>
      </c>
      <c r="F219" s="10" t="s">
        <v>115</v>
      </c>
      <c r="G219" s="10" t="s">
        <v>25</v>
      </c>
      <c r="H219" s="10" t="s">
        <v>86</v>
      </c>
      <c r="I219" s="11" t="n">
        <v>4</v>
      </c>
      <c r="J219" s="12" t="n">
        <v>115</v>
      </c>
      <c r="K219" s="12" t="n">
        <v>52</v>
      </c>
      <c r="L219" s="13" t="n">
        <v>0.05</v>
      </c>
      <c r="M219" s="14" t="str">
        <f aca="false">IF(B219="","",YEAR(B219)&amp;"-"&amp;IF(MONTH(B219)&lt;10,"0"&amp;MONTH(B219),MONTH(B219)))</f>
        <v>2025-12</v>
      </c>
      <c r="N219" s="15" t="n">
        <f aca="false">IF(A219="","",ROUND(I219*J219,2))</f>
        <v>460</v>
      </c>
      <c r="O219" s="15" t="n">
        <f aca="false">IF(A219="","",ROUND(I219*J219*(1-L219),2))</f>
        <v>437</v>
      </c>
      <c r="P219" s="15" t="n">
        <f aca="false">IF(A219="","",ROUND(I219*K219,2))</f>
        <v>208</v>
      </c>
      <c r="Q219" s="15" t="n">
        <f aca="false">IF(A219="","",O219-P219)</f>
        <v>229</v>
      </c>
      <c r="R219" s="14" t="str">
        <f aca="false">IF(A219="","",IF(OR(B219="",I219&lt;=0,J219&lt;=0,K219&lt;=0,L219&lt;0,L219&gt;0.8),"CHECK","OK"))</f>
        <v>OK</v>
      </c>
    </row>
    <row r="220" customFormat="false" ht="15" hidden="false" customHeight="false" outlineLevel="0" collapsed="false">
      <c r="A220" s="16" t="s">
        <v>388</v>
      </c>
      <c r="B220" s="17" t="n">
        <v>45996</v>
      </c>
      <c r="C220" s="16" t="s">
        <v>389</v>
      </c>
      <c r="D220" s="16" t="s">
        <v>35</v>
      </c>
      <c r="E220" s="16" t="s">
        <v>30</v>
      </c>
      <c r="F220" s="18" t="s">
        <v>85</v>
      </c>
      <c r="G220" s="18" t="s">
        <v>38</v>
      </c>
      <c r="H220" s="18" t="s">
        <v>60</v>
      </c>
      <c r="I220" s="19" t="n">
        <v>4</v>
      </c>
      <c r="J220" s="20" t="n">
        <v>195</v>
      </c>
      <c r="K220" s="20" t="n">
        <v>122</v>
      </c>
      <c r="L220" s="21" t="n">
        <v>0.15</v>
      </c>
      <c r="M220" s="14" t="str">
        <f aca="false">IF(B220="","",YEAR(B220)&amp;"-"&amp;IF(MONTH(B220)&lt;10,"0"&amp;MONTH(B220),MONTH(B220)))</f>
        <v>2025-12</v>
      </c>
      <c r="N220" s="15" t="n">
        <f aca="false">IF(A220="","",ROUND(I220*J220,2))</f>
        <v>780</v>
      </c>
      <c r="O220" s="15" t="n">
        <f aca="false">IF(A220="","",ROUND(I220*J220*(1-L220),2))</f>
        <v>663</v>
      </c>
      <c r="P220" s="15" t="n">
        <f aca="false">IF(A220="","",ROUND(I220*K220,2))</f>
        <v>488</v>
      </c>
      <c r="Q220" s="15" t="n">
        <f aca="false">IF(A220="","",O220-P220)</f>
        <v>175</v>
      </c>
      <c r="R220" s="14" t="str">
        <f aca="false">IF(A220="","",IF(OR(B220="",I220&lt;=0,J220&lt;=0,K220&lt;=0,L220&lt;0,L220&gt;0.8),"CHECK","OK"))</f>
        <v>OK</v>
      </c>
    </row>
    <row r="221" customFormat="false" ht="15" hidden="false" customHeight="false" outlineLevel="0" collapsed="false">
      <c r="A221" s="8" t="s">
        <v>390</v>
      </c>
      <c r="B221" s="9" t="n">
        <v>45997</v>
      </c>
      <c r="C221" s="8" t="s">
        <v>302</v>
      </c>
      <c r="D221" s="8" t="s">
        <v>22</v>
      </c>
      <c r="E221" s="8" t="s">
        <v>36</v>
      </c>
      <c r="F221" s="10" t="s">
        <v>153</v>
      </c>
      <c r="G221" s="10" t="s">
        <v>48</v>
      </c>
      <c r="H221" s="10" t="s">
        <v>52</v>
      </c>
      <c r="I221" s="11" t="n">
        <v>1</v>
      </c>
      <c r="J221" s="12" t="n">
        <v>295</v>
      </c>
      <c r="K221" s="12" t="n">
        <v>235</v>
      </c>
      <c r="L221" s="13" t="n">
        <v>0.2</v>
      </c>
      <c r="M221" s="14" t="str">
        <f aca="false">IF(B221="","",YEAR(B221)&amp;"-"&amp;IF(MONTH(B221)&lt;10,"0"&amp;MONTH(B221),MONTH(B221)))</f>
        <v>2025-12</v>
      </c>
      <c r="N221" s="15" t="n">
        <f aca="false">IF(A221="","",ROUND(I221*J221,2))</f>
        <v>295</v>
      </c>
      <c r="O221" s="15" t="n">
        <f aca="false">IF(A221="","",ROUND(I221*J221*(1-L221),2))</f>
        <v>236</v>
      </c>
      <c r="P221" s="15" t="n">
        <f aca="false">IF(A221="","",ROUND(I221*K221,2))</f>
        <v>235</v>
      </c>
      <c r="Q221" s="15" t="n">
        <f aca="false">IF(A221="","",O221-P221)</f>
        <v>1</v>
      </c>
      <c r="R221" s="14" t="str">
        <f aca="false">IF(A221="","",IF(OR(B221="",I221&lt;=0,J221&lt;=0,K221&lt;=0,L221&lt;0,L221&gt;0.8),"CHECK","OK"))</f>
        <v>OK</v>
      </c>
    </row>
    <row r="222" customFormat="false" ht="15" hidden="false" customHeight="false" outlineLevel="0" collapsed="false">
      <c r="A222" s="16" t="s">
        <v>391</v>
      </c>
      <c r="B222" s="17" t="n">
        <v>45997</v>
      </c>
      <c r="C222" s="16" t="s">
        <v>369</v>
      </c>
      <c r="D222" s="16" t="s">
        <v>29</v>
      </c>
      <c r="E222" s="16" t="s">
        <v>42</v>
      </c>
      <c r="F222" s="18" t="s">
        <v>115</v>
      </c>
      <c r="G222" s="18" t="s">
        <v>48</v>
      </c>
      <c r="H222" s="18" t="s">
        <v>120</v>
      </c>
      <c r="I222" s="19" t="n">
        <v>2</v>
      </c>
      <c r="J222" s="20" t="n">
        <v>185</v>
      </c>
      <c r="K222" s="20" t="n">
        <v>110</v>
      </c>
      <c r="L222" s="21" t="n">
        <v>0.1</v>
      </c>
      <c r="M222" s="14" t="str">
        <f aca="false">IF(B222="","",YEAR(B222)&amp;"-"&amp;IF(MONTH(B222)&lt;10,"0"&amp;MONTH(B222),MONTH(B222)))</f>
        <v>2025-12</v>
      </c>
      <c r="N222" s="15" t="n">
        <f aca="false">IF(A222="","",ROUND(I222*J222,2))</f>
        <v>370</v>
      </c>
      <c r="O222" s="15" t="n">
        <f aca="false">IF(A222="","",ROUND(I222*J222*(1-L222),2))</f>
        <v>333</v>
      </c>
      <c r="P222" s="15" t="n">
        <f aca="false">IF(A222="","",ROUND(I222*K222,2))</f>
        <v>220</v>
      </c>
      <c r="Q222" s="15" t="n">
        <f aca="false">IF(A222="","",O222-P222)</f>
        <v>113</v>
      </c>
      <c r="R222" s="14" t="str">
        <f aca="false">IF(A222="","",IF(OR(B222="",I222&lt;=0,J222&lt;=0,K222&lt;=0,L222&lt;0,L222&gt;0.8),"CHECK","OK"))</f>
        <v>OK</v>
      </c>
    </row>
    <row r="223" customFormat="false" ht="15" hidden="false" customHeight="false" outlineLevel="0" collapsed="false">
      <c r="A223" s="8" t="s">
        <v>391</v>
      </c>
      <c r="B223" s="9" t="n">
        <v>45997</v>
      </c>
      <c r="C223" s="8" t="s">
        <v>369</v>
      </c>
      <c r="D223" s="8" t="s">
        <v>29</v>
      </c>
      <c r="E223" s="8" t="s">
        <v>42</v>
      </c>
      <c r="F223" s="10" t="s">
        <v>115</v>
      </c>
      <c r="G223" s="10" t="s">
        <v>48</v>
      </c>
      <c r="H223" s="10" t="s">
        <v>77</v>
      </c>
      <c r="I223" s="11" t="n">
        <v>2</v>
      </c>
      <c r="J223" s="12" t="n">
        <v>425</v>
      </c>
      <c r="K223" s="12" t="n">
        <v>265</v>
      </c>
      <c r="L223" s="13" t="n">
        <v>0</v>
      </c>
      <c r="M223" s="14" t="str">
        <f aca="false">IF(B223="","",YEAR(B223)&amp;"-"&amp;IF(MONTH(B223)&lt;10,"0"&amp;MONTH(B223),MONTH(B223)))</f>
        <v>2025-12</v>
      </c>
      <c r="N223" s="15" t="n">
        <f aca="false">IF(A223="","",ROUND(I223*J223,2))</f>
        <v>850</v>
      </c>
      <c r="O223" s="15" t="n">
        <f aca="false">IF(A223="","",ROUND(I223*J223*(1-L223),2))</f>
        <v>850</v>
      </c>
      <c r="P223" s="15" t="n">
        <f aca="false">IF(A223="","",ROUND(I223*K223,2))</f>
        <v>530</v>
      </c>
      <c r="Q223" s="15" t="n">
        <f aca="false">IF(A223="","",O223-P223)</f>
        <v>320</v>
      </c>
      <c r="R223" s="14" t="str">
        <f aca="false">IF(A223="","",IF(OR(B223="",I223&lt;=0,J223&lt;=0,K223&lt;=0,L223&lt;0,L223&gt;0.8),"CHECK","OK"))</f>
        <v>OK</v>
      </c>
    </row>
    <row r="224" customFormat="false" ht="15" hidden="false" customHeight="false" outlineLevel="0" collapsed="false">
      <c r="A224" s="16" t="s">
        <v>392</v>
      </c>
      <c r="B224" s="17" t="n">
        <v>45997</v>
      </c>
      <c r="C224" s="16" t="s">
        <v>393</v>
      </c>
      <c r="D224" s="16" t="s">
        <v>35</v>
      </c>
      <c r="E224" s="16" t="s">
        <v>42</v>
      </c>
      <c r="F224" s="18" t="s">
        <v>115</v>
      </c>
      <c r="G224" s="18" t="s">
        <v>25</v>
      </c>
      <c r="H224" s="18" t="s">
        <v>92</v>
      </c>
      <c r="I224" s="19" t="n">
        <v>5</v>
      </c>
      <c r="J224" s="20" t="n">
        <v>320</v>
      </c>
      <c r="K224" s="20" t="n">
        <v>185</v>
      </c>
      <c r="L224" s="21" t="n">
        <v>0</v>
      </c>
      <c r="M224" s="14" t="str">
        <f aca="false">IF(B224="","",YEAR(B224)&amp;"-"&amp;IF(MONTH(B224)&lt;10,"0"&amp;MONTH(B224),MONTH(B224)))</f>
        <v>2025-12</v>
      </c>
      <c r="N224" s="15" t="n">
        <f aca="false">IF(A224="","",ROUND(I224*J224,2))</f>
        <v>1600</v>
      </c>
      <c r="O224" s="15" t="n">
        <f aca="false">IF(A224="","",ROUND(I224*J224*(1-L224),2))</f>
        <v>1600</v>
      </c>
      <c r="P224" s="15" t="n">
        <f aca="false">IF(A224="","",ROUND(I224*K224,2))</f>
        <v>925</v>
      </c>
      <c r="Q224" s="15" t="n">
        <f aca="false">IF(A224="","",O224-P224)</f>
        <v>675</v>
      </c>
      <c r="R224" s="14" t="str">
        <f aca="false">IF(A224="","",IF(OR(B224="",I224&lt;=0,J224&lt;=0,K224&lt;=0,L224&lt;0,L224&gt;0.8),"CHECK","OK"))</f>
        <v>OK</v>
      </c>
    </row>
    <row r="225" customFormat="false" ht="15" hidden="false" customHeight="false" outlineLevel="0" collapsed="false">
      <c r="A225" s="8" t="s">
        <v>392</v>
      </c>
      <c r="B225" s="9" t="n">
        <v>45997</v>
      </c>
      <c r="C225" s="8" t="s">
        <v>393</v>
      </c>
      <c r="D225" s="8" t="s">
        <v>35</v>
      </c>
      <c r="E225" s="8" t="s">
        <v>42</v>
      </c>
      <c r="F225" s="10" t="s">
        <v>115</v>
      </c>
      <c r="G225" s="10" t="s">
        <v>38</v>
      </c>
      <c r="H225" s="10" t="s">
        <v>183</v>
      </c>
      <c r="I225" s="11" t="n">
        <v>1</v>
      </c>
      <c r="J225" s="12" t="n">
        <v>68</v>
      </c>
      <c r="K225" s="12" t="n">
        <v>36</v>
      </c>
      <c r="L225" s="13" t="n">
        <v>0.1</v>
      </c>
      <c r="M225" s="14" t="str">
        <f aca="false">IF(B225="","",YEAR(B225)&amp;"-"&amp;IF(MONTH(B225)&lt;10,"0"&amp;MONTH(B225),MONTH(B225)))</f>
        <v>2025-12</v>
      </c>
      <c r="N225" s="15" t="n">
        <f aca="false">IF(A225="","",ROUND(I225*J225,2))</f>
        <v>68</v>
      </c>
      <c r="O225" s="15" t="n">
        <f aca="false">IF(A225="","",ROUND(I225*J225*(1-L225),2))</f>
        <v>61.2</v>
      </c>
      <c r="P225" s="15" t="n">
        <f aca="false">IF(A225="","",ROUND(I225*K225,2))</f>
        <v>36</v>
      </c>
      <c r="Q225" s="15" t="n">
        <f aca="false">IF(A225="","",O225-P225)</f>
        <v>25.2</v>
      </c>
      <c r="R225" s="14" t="str">
        <f aca="false">IF(A225="","",IF(OR(B225="",I225&lt;=0,J225&lt;=0,K225&lt;=0,L225&lt;0,L225&gt;0.8),"CHECK","OK"))</f>
        <v>OK</v>
      </c>
    </row>
    <row r="226" customFormat="false" ht="15" hidden="false" customHeight="false" outlineLevel="0" collapsed="false">
      <c r="A226" s="16" t="s">
        <v>394</v>
      </c>
      <c r="B226" s="17" t="n">
        <v>45997</v>
      </c>
      <c r="C226" s="16" t="s">
        <v>249</v>
      </c>
      <c r="D226" s="16" t="s">
        <v>35</v>
      </c>
      <c r="E226" s="16" t="s">
        <v>23</v>
      </c>
      <c r="F226" s="18" t="s">
        <v>68</v>
      </c>
      <c r="G226" s="18" t="s">
        <v>38</v>
      </c>
      <c r="H226" s="18" t="s">
        <v>39</v>
      </c>
      <c r="I226" s="19" t="n">
        <v>3</v>
      </c>
      <c r="J226" s="20" t="n">
        <v>145</v>
      </c>
      <c r="K226" s="20" t="n">
        <v>88</v>
      </c>
      <c r="L226" s="21" t="n">
        <v>0</v>
      </c>
      <c r="M226" s="14" t="str">
        <f aca="false">IF(B226="","",YEAR(B226)&amp;"-"&amp;IF(MONTH(B226)&lt;10,"0"&amp;MONTH(B226),MONTH(B226)))</f>
        <v>2025-12</v>
      </c>
      <c r="N226" s="15" t="n">
        <f aca="false">IF(A226="","",ROUND(I226*J226,2))</f>
        <v>435</v>
      </c>
      <c r="O226" s="15" t="n">
        <f aca="false">IF(A226="","",ROUND(I226*J226*(1-L226),2))</f>
        <v>435</v>
      </c>
      <c r="P226" s="15" t="n">
        <f aca="false">IF(A226="","",ROUND(I226*K226,2))</f>
        <v>264</v>
      </c>
      <c r="Q226" s="15" t="n">
        <f aca="false">IF(A226="","",O226-P226)</f>
        <v>171</v>
      </c>
      <c r="R226" s="14" t="str">
        <f aca="false">IF(A226="","",IF(OR(B226="",I226&lt;=0,J226&lt;=0,K226&lt;=0,L226&lt;0,L226&gt;0.8),"CHECK","OK"))</f>
        <v>OK</v>
      </c>
    </row>
    <row r="227" customFormat="false" ht="15" hidden="false" customHeight="false" outlineLevel="0" collapsed="false">
      <c r="A227" s="8" t="s">
        <v>395</v>
      </c>
      <c r="B227" s="9" t="n">
        <v>45997</v>
      </c>
      <c r="C227" s="8" t="s">
        <v>396</v>
      </c>
      <c r="D227" s="8" t="s">
        <v>35</v>
      </c>
      <c r="E227" s="8" t="s">
        <v>30</v>
      </c>
      <c r="F227" s="10" t="s">
        <v>85</v>
      </c>
      <c r="G227" s="10" t="s">
        <v>38</v>
      </c>
      <c r="H227" s="10" t="s">
        <v>44</v>
      </c>
      <c r="I227" s="11" t="n">
        <v>6</v>
      </c>
      <c r="J227" s="12" t="n">
        <v>45</v>
      </c>
      <c r="K227" s="12" t="n">
        <v>24</v>
      </c>
      <c r="L227" s="13" t="n">
        <v>0</v>
      </c>
      <c r="M227" s="14" t="str">
        <f aca="false">IF(B227="","",YEAR(B227)&amp;"-"&amp;IF(MONTH(B227)&lt;10,"0"&amp;MONTH(B227),MONTH(B227)))</f>
        <v>2025-12</v>
      </c>
      <c r="N227" s="15" t="n">
        <f aca="false">IF(A227="","",ROUND(I227*J227,2))</f>
        <v>270</v>
      </c>
      <c r="O227" s="15" t="n">
        <f aca="false">IF(A227="","",ROUND(I227*J227*(1-L227),2))</f>
        <v>270</v>
      </c>
      <c r="P227" s="15" t="n">
        <f aca="false">IF(A227="","",ROUND(I227*K227,2))</f>
        <v>144</v>
      </c>
      <c r="Q227" s="15" t="n">
        <f aca="false">IF(A227="","",O227-P227)</f>
        <v>126</v>
      </c>
      <c r="R227" s="14" t="str">
        <f aca="false">IF(A227="","",IF(OR(B227="",I227&lt;=0,J227&lt;=0,K227&lt;=0,L227&lt;0,L227&gt;0.8),"CHECK","OK"))</f>
        <v>OK</v>
      </c>
    </row>
    <row r="228" customFormat="false" ht="15" hidden="false" customHeight="false" outlineLevel="0" collapsed="false">
      <c r="A228" s="16" t="s">
        <v>395</v>
      </c>
      <c r="B228" s="17" t="n">
        <v>45997</v>
      </c>
      <c r="C228" s="16" t="s">
        <v>396</v>
      </c>
      <c r="D228" s="16" t="s">
        <v>35</v>
      </c>
      <c r="E228" s="16" t="s">
        <v>30</v>
      </c>
      <c r="F228" s="18" t="s">
        <v>85</v>
      </c>
      <c r="G228" s="18" t="s">
        <v>25</v>
      </c>
      <c r="H228" s="18" t="s">
        <v>26</v>
      </c>
      <c r="I228" s="19" t="n">
        <v>4</v>
      </c>
      <c r="J228" s="20" t="n">
        <v>165</v>
      </c>
      <c r="K228" s="20" t="n">
        <v>78</v>
      </c>
      <c r="L228" s="21" t="n">
        <v>0.1</v>
      </c>
      <c r="M228" s="14" t="str">
        <f aca="false">IF(B228="","",YEAR(B228)&amp;"-"&amp;IF(MONTH(B228)&lt;10,"0"&amp;MONTH(B228),MONTH(B228)))</f>
        <v>2025-12</v>
      </c>
      <c r="N228" s="15" t="n">
        <f aca="false">IF(A228="","",ROUND(I228*J228,2))</f>
        <v>660</v>
      </c>
      <c r="O228" s="15" t="n">
        <f aca="false">IF(A228="","",ROUND(I228*J228*(1-L228),2))</f>
        <v>594</v>
      </c>
      <c r="P228" s="15" t="n">
        <f aca="false">IF(A228="","",ROUND(I228*K228,2))</f>
        <v>312</v>
      </c>
      <c r="Q228" s="15" t="n">
        <f aca="false">IF(A228="","",O228-P228)</f>
        <v>282</v>
      </c>
      <c r="R228" s="14" t="str">
        <f aca="false">IF(A228="","",IF(OR(B228="",I228&lt;=0,J228&lt;=0,K228&lt;=0,L228&lt;0,L228&gt;0.8),"CHECK","OK"))</f>
        <v>OK</v>
      </c>
    </row>
    <row r="229" customFormat="false" ht="15" hidden="false" customHeight="false" outlineLevel="0" collapsed="false">
      <c r="A229" s="8" t="s">
        <v>397</v>
      </c>
      <c r="B229" s="9" t="n">
        <v>45998</v>
      </c>
      <c r="C229" s="8" t="s">
        <v>398</v>
      </c>
      <c r="D229" s="8" t="s">
        <v>35</v>
      </c>
      <c r="E229" s="8" t="s">
        <v>36</v>
      </c>
      <c r="F229" s="10" t="s">
        <v>64</v>
      </c>
      <c r="G229" s="10" t="s">
        <v>25</v>
      </c>
      <c r="H229" s="10" t="s">
        <v>127</v>
      </c>
      <c r="I229" s="11" t="n">
        <v>4</v>
      </c>
      <c r="J229" s="12" t="n">
        <v>790</v>
      </c>
      <c r="K229" s="12" t="n">
        <v>645</v>
      </c>
      <c r="L229" s="13" t="n">
        <v>0.2</v>
      </c>
      <c r="M229" s="14" t="str">
        <f aca="false">IF(B229="","",YEAR(B229)&amp;"-"&amp;IF(MONTH(B229)&lt;10,"0"&amp;MONTH(B229),MONTH(B229)))</f>
        <v>2025-12</v>
      </c>
      <c r="N229" s="15" t="n">
        <f aca="false">IF(A229="","",ROUND(I229*J229,2))</f>
        <v>3160</v>
      </c>
      <c r="O229" s="15" t="n">
        <f aca="false">IF(A229="","",ROUND(I229*J229*(1-L229),2))</f>
        <v>2528</v>
      </c>
      <c r="P229" s="15" t="n">
        <f aca="false">IF(A229="","",ROUND(I229*K229,2))</f>
        <v>2580</v>
      </c>
      <c r="Q229" s="15" t="n">
        <f aca="false">IF(A229="","",O229-P229)</f>
        <v>-52</v>
      </c>
      <c r="R229" s="14" t="str">
        <f aca="false">IF(A229="","",IF(OR(B229="",I229&lt;=0,J229&lt;=0,K229&lt;=0,L229&lt;0,L229&gt;0.8),"CHECK","OK"))</f>
        <v>OK</v>
      </c>
    </row>
    <row r="230" customFormat="false" ht="15" hidden="false" customHeight="false" outlineLevel="0" collapsed="false">
      <c r="A230" s="16" t="s">
        <v>399</v>
      </c>
      <c r="B230" s="17" t="n">
        <v>45999</v>
      </c>
      <c r="C230" s="16" t="s">
        <v>129</v>
      </c>
      <c r="D230" s="16" t="s">
        <v>35</v>
      </c>
      <c r="E230" s="16" t="s">
        <v>30</v>
      </c>
      <c r="F230" s="18" t="s">
        <v>85</v>
      </c>
      <c r="G230" s="18" t="s">
        <v>38</v>
      </c>
      <c r="H230" s="18" t="s">
        <v>60</v>
      </c>
      <c r="I230" s="19" t="n">
        <v>5</v>
      </c>
      <c r="J230" s="20" t="n">
        <v>195</v>
      </c>
      <c r="K230" s="20" t="n">
        <v>122</v>
      </c>
      <c r="L230" s="21" t="n">
        <v>0</v>
      </c>
      <c r="M230" s="14" t="str">
        <f aca="false">IF(B230="","",YEAR(B230)&amp;"-"&amp;IF(MONTH(B230)&lt;10,"0"&amp;MONTH(B230),MONTH(B230)))</f>
        <v>2025-12</v>
      </c>
      <c r="N230" s="15" t="n">
        <f aca="false">IF(A230="","",ROUND(I230*J230,2))</f>
        <v>975</v>
      </c>
      <c r="O230" s="15" t="n">
        <f aca="false">IF(A230="","",ROUND(I230*J230*(1-L230),2))</f>
        <v>975</v>
      </c>
      <c r="P230" s="15" t="n">
        <f aca="false">IF(A230="","",ROUND(I230*K230,2))</f>
        <v>610</v>
      </c>
      <c r="Q230" s="15" t="n">
        <f aca="false">IF(A230="","",O230-P230)</f>
        <v>365</v>
      </c>
      <c r="R230" s="14" t="str">
        <f aca="false">IF(A230="","",IF(OR(B230="",I230&lt;=0,J230&lt;=0,K230&lt;=0,L230&lt;0,L230&gt;0.8),"CHECK","OK"))</f>
        <v>OK</v>
      </c>
    </row>
    <row r="231" customFormat="false" ht="15" hidden="false" customHeight="false" outlineLevel="0" collapsed="false">
      <c r="A231" s="8" t="s">
        <v>400</v>
      </c>
      <c r="B231" s="9" t="n">
        <v>45999</v>
      </c>
      <c r="C231" s="8" t="s">
        <v>401</v>
      </c>
      <c r="D231" s="8" t="s">
        <v>35</v>
      </c>
      <c r="E231" s="8" t="s">
        <v>42</v>
      </c>
      <c r="F231" s="10" t="s">
        <v>115</v>
      </c>
      <c r="G231" s="10" t="s">
        <v>38</v>
      </c>
      <c r="H231" s="10" t="s">
        <v>44</v>
      </c>
      <c r="I231" s="11" t="n">
        <v>2</v>
      </c>
      <c r="J231" s="12" t="n">
        <v>45</v>
      </c>
      <c r="K231" s="12" t="n">
        <v>24</v>
      </c>
      <c r="L231" s="13" t="n">
        <v>0</v>
      </c>
      <c r="M231" s="14" t="str">
        <f aca="false">IF(B231="","",YEAR(B231)&amp;"-"&amp;IF(MONTH(B231)&lt;10,"0"&amp;MONTH(B231),MONTH(B231)))</f>
        <v>2025-12</v>
      </c>
      <c r="N231" s="15" t="n">
        <f aca="false">IF(A231="","",ROUND(I231*J231,2))</f>
        <v>90</v>
      </c>
      <c r="O231" s="15" t="n">
        <f aca="false">IF(A231="","",ROUND(I231*J231*(1-L231),2))</f>
        <v>90</v>
      </c>
      <c r="P231" s="15" t="n">
        <f aca="false">IF(A231="","",ROUND(I231*K231,2))</f>
        <v>48</v>
      </c>
      <c r="Q231" s="15" t="n">
        <f aca="false">IF(A231="","",O231-P231)</f>
        <v>42</v>
      </c>
      <c r="R231" s="14" t="str">
        <f aca="false">IF(A231="","",IF(OR(B231="",I231&lt;=0,J231&lt;=0,K231&lt;=0,L231&lt;0,L231&gt;0.8),"CHECK","OK"))</f>
        <v>OK</v>
      </c>
    </row>
    <row r="232" customFormat="false" ht="15" hidden="false" customHeight="false" outlineLevel="0" collapsed="false">
      <c r="A232" s="16" t="s">
        <v>400</v>
      </c>
      <c r="B232" s="17" t="n">
        <v>45999</v>
      </c>
      <c r="C232" s="16" t="s">
        <v>401</v>
      </c>
      <c r="D232" s="16" t="s">
        <v>35</v>
      </c>
      <c r="E232" s="16" t="s">
        <v>42</v>
      </c>
      <c r="F232" s="18" t="s">
        <v>115</v>
      </c>
      <c r="G232" s="18" t="s">
        <v>25</v>
      </c>
      <c r="H232" s="18" t="s">
        <v>127</v>
      </c>
      <c r="I232" s="19" t="n">
        <v>4</v>
      </c>
      <c r="J232" s="20" t="n">
        <v>790</v>
      </c>
      <c r="K232" s="20" t="n">
        <v>645</v>
      </c>
      <c r="L232" s="21" t="n">
        <v>0.2</v>
      </c>
      <c r="M232" s="14" t="str">
        <f aca="false">IF(B232="","",YEAR(B232)&amp;"-"&amp;IF(MONTH(B232)&lt;10,"0"&amp;MONTH(B232),MONTH(B232)))</f>
        <v>2025-12</v>
      </c>
      <c r="N232" s="15" t="n">
        <f aca="false">IF(A232="","",ROUND(I232*J232,2))</f>
        <v>3160</v>
      </c>
      <c r="O232" s="15" t="n">
        <f aca="false">IF(A232="","",ROUND(I232*J232*(1-L232),2))</f>
        <v>2528</v>
      </c>
      <c r="P232" s="15" t="n">
        <f aca="false">IF(A232="","",ROUND(I232*K232,2))</f>
        <v>2580</v>
      </c>
      <c r="Q232" s="15" t="n">
        <f aca="false">IF(A232="","",O232-P232)</f>
        <v>-52</v>
      </c>
      <c r="R232" s="14" t="str">
        <f aca="false">IF(A232="","",IF(OR(B232="",I232&lt;=0,J232&lt;=0,K232&lt;=0,L232&lt;0,L232&gt;0.8),"CHECK","OK"))</f>
        <v>OK</v>
      </c>
    </row>
    <row r="233" customFormat="false" ht="15" hidden="false" customHeight="false" outlineLevel="0" collapsed="false">
      <c r="A233" s="8" t="s">
        <v>402</v>
      </c>
      <c r="B233" s="9" t="n">
        <v>45999</v>
      </c>
      <c r="C233" s="8" t="s">
        <v>324</v>
      </c>
      <c r="D233" s="8" t="s">
        <v>35</v>
      </c>
      <c r="E233" s="8" t="s">
        <v>36</v>
      </c>
      <c r="F233" s="10" t="s">
        <v>153</v>
      </c>
      <c r="G233" s="10" t="s">
        <v>48</v>
      </c>
      <c r="H233" s="10" t="s">
        <v>150</v>
      </c>
      <c r="I233" s="11" t="n">
        <v>3</v>
      </c>
      <c r="J233" s="12" t="n">
        <v>560</v>
      </c>
      <c r="K233" s="12" t="n">
        <v>445</v>
      </c>
      <c r="L233" s="13" t="n">
        <v>0.25</v>
      </c>
      <c r="M233" s="14" t="str">
        <f aca="false">IF(B233="","",YEAR(B233)&amp;"-"&amp;IF(MONTH(B233)&lt;10,"0"&amp;MONTH(B233),MONTH(B233)))</f>
        <v>2025-12</v>
      </c>
      <c r="N233" s="15" t="n">
        <f aca="false">IF(A233="","",ROUND(I233*J233,2))</f>
        <v>1680</v>
      </c>
      <c r="O233" s="15" t="n">
        <f aca="false">IF(A233="","",ROUND(I233*J233*(1-L233),2))</f>
        <v>1260</v>
      </c>
      <c r="P233" s="15" t="n">
        <f aca="false">IF(A233="","",ROUND(I233*K233,2))</f>
        <v>1335</v>
      </c>
      <c r="Q233" s="15" t="n">
        <f aca="false">IF(A233="","",O233-P233)</f>
        <v>-75</v>
      </c>
      <c r="R233" s="14" t="str">
        <f aca="false">IF(A233="","",IF(OR(B233="",I233&lt;=0,J233&lt;=0,K233&lt;=0,L233&lt;0,L233&gt;0.8),"CHECK","OK"))</f>
        <v>OK</v>
      </c>
    </row>
    <row r="234" customFormat="false" ht="15" hidden="false" customHeight="false" outlineLevel="0" collapsed="false">
      <c r="A234" s="16" t="s">
        <v>403</v>
      </c>
      <c r="B234" s="17" t="n">
        <v>46000</v>
      </c>
      <c r="C234" s="16" t="s">
        <v>404</v>
      </c>
      <c r="D234" s="16" t="s">
        <v>35</v>
      </c>
      <c r="E234" s="16" t="s">
        <v>23</v>
      </c>
      <c r="F234" s="18" t="s">
        <v>95</v>
      </c>
      <c r="G234" s="18" t="s">
        <v>25</v>
      </c>
      <c r="H234" s="18" t="s">
        <v>86</v>
      </c>
      <c r="I234" s="19" t="n">
        <v>4</v>
      </c>
      <c r="J234" s="20" t="n">
        <v>115</v>
      </c>
      <c r="K234" s="20" t="n">
        <v>52</v>
      </c>
      <c r="L234" s="21" t="n">
        <v>0</v>
      </c>
      <c r="M234" s="14" t="str">
        <f aca="false">IF(B234="","",YEAR(B234)&amp;"-"&amp;IF(MONTH(B234)&lt;10,"0"&amp;MONTH(B234),MONTH(B234)))</f>
        <v>2025-12</v>
      </c>
      <c r="N234" s="15" t="n">
        <f aca="false">IF(A234="","",ROUND(I234*J234,2))</f>
        <v>460</v>
      </c>
      <c r="O234" s="15" t="n">
        <f aca="false">IF(A234="","",ROUND(I234*J234*(1-L234),2))</f>
        <v>460</v>
      </c>
      <c r="P234" s="15" t="n">
        <f aca="false">IF(A234="","",ROUND(I234*K234,2))</f>
        <v>208</v>
      </c>
      <c r="Q234" s="15" t="n">
        <f aca="false">IF(A234="","",O234-P234)</f>
        <v>252</v>
      </c>
      <c r="R234" s="14" t="str">
        <f aca="false">IF(A234="","",IF(OR(B234="",I234&lt;=0,J234&lt;=0,K234&lt;=0,L234&lt;0,L234&gt;0.8),"CHECK","OK"))</f>
        <v>OK</v>
      </c>
    </row>
    <row r="235" customFormat="false" ht="15" hidden="false" customHeight="false" outlineLevel="0" collapsed="false">
      <c r="A235" s="8" t="s">
        <v>405</v>
      </c>
      <c r="B235" s="9" t="n">
        <v>46000</v>
      </c>
      <c r="C235" s="8" t="s">
        <v>88</v>
      </c>
      <c r="D235" s="8" t="s">
        <v>22</v>
      </c>
      <c r="E235" s="8" t="s">
        <v>36</v>
      </c>
      <c r="F235" s="10" t="s">
        <v>252</v>
      </c>
      <c r="G235" s="10" t="s">
        <v>48</v>
      </c>
      <c r="H235" s="10" t="s">
        <v>150</v>
      </c>
      <c r="I235" s="11" t="n">
        <v>7</v>
      </c>
      <c r="J235" s="12" t="n">
        <v>560</v>
      </c>
      <c r="K235" s="12" t="n">
        <v>445</v>
      </c>
      <c r="L235" s="13" t="n">
        <v>0.2</v>
      </c>
      <c r="M235" s="14" t="str">
        <f aca="false">IF(B235="","",YEAR(B235)&amp;"-"&amp;IF(MONTH(B235)&lt;10,"0"&amp;MONTH(B235),MONTH(B235)))</f>
        <v>2025-12</v>
      </c>
      <c r="N235" s="15" t="n">
        <f aca="false">IF(A235="","",ROUND(I235*J235,2))</f>
        <v>3920</v>
      </c>
      <c r="O235" s="15" t="n">
        <f aca="false">IF(A235="","",ROUND(I235*J235*(1-L235),2))</f>
        <v>3136</v>
      </c>
      <c r="P235" s="15" t="n">
        <f aca="false">IF(A235="","",ROUND(I235*K235,2))</f>
        <v>3115</v>
      </c>
      <c r="Q235" s="15" t="n">
        <f aca="false">IF(A235="","",O235-P235)</f>
        <v>21</v>
      </c>
      <c r="R235" s="14" t="str">
        <f aca="false">IF(A235="","",IF(OR(B235="",I235&lt;=0,J235&lt;=0,K235&lt;=0,L235&lt;0,L235&gt;0.8),"CHECK","OK"))</f>
        <v>OK</v>
      </c>
    </row>
    <row r="236" customFormat="false" ht="15" hidden="false" customHeight="false" outlineLevel="0" collapsed="false">
      <c r="A236" s="16" t="s">
        <v>405</v>
      </c>
      <c r="B236" s="17" t="n">
        <v>46000</v>
      </c>
      <c r="C236" s="16" t="s">
        <v>88</v>
      </c>
      <c r="D236" s="16" t="s">
        <v>22</v>
      </c>
      <c r="E236" s="16" t="s">
        <v>36</v>
      </c>
      <c r="F236" s="18" t="s">
        <v>252</v>
      </c>
      <c r="G236" s="18" t="s">
        <v>25</v>
      </c>
      <c r="H236" s="18" t="s">
        <v>127</v>
      </c>
      <c r="I236" s="19" t="n">
        <v>2</v>
      </c>
      <c r="J236" s="20" t="n">
        <v>790</v>
      </c>
      <c r="K236" s="20" t="n">
        <v>645</v>
      </c>
      <c r="L236" s="21" t="n">
        <v>0.25</v>
      </c>
      <c r="M236" s="14" t="str">
        <f aca="false">IF(B236="","",YEAR(B236)&amp;"-"&amp;IF(MONTH(B236)&lt;10,"0"&amp;MONTH(B236),MONTH(B236)))</f>
        <v>2025-12</v>
      </c>
      <c r="N236" s="15" t="n">
        <f aca="false">IF(A236="","",ROUND(I236*J236,2))</f>
        <v>1580</v>
      </c>
      <c r="O236" s="15" t="n">
        <f aca="false">IF(A236="","",ROUND(I236*J236*(1-L236),2))</f>
        <v>1185</v>
      </c>
      <c r="P236" s="15" t="n">
        <f aca="false">IF(A236="","",ROUND(I236*K236,2))</f>
        <v>1290</v>
      </c>
      <c r="Q236" s="15" t="n">
        <f aca="false">IF(A236="","",O236-P236)</f>
        <v>-105</v>
      </c>
      <c r="R236" s="14" t="str">
        <f aca="false">IF(A236="","",IF(OR(B236="",I236&lt;=0,J236&lt;=0,K236&lt;=0,L236&lt;0,L236&gt;0.8),"CHECK","OK"))</f>
        <v>OK</v>
      </c>
    </row>
    <row r="237" customFormat="false" ht="15" hidden="false" customHeight="false" outlineLevel="0" collapsed="false">
      <c r="A237" s="8" t="s">
        <v>406</v>
      </c>
      <c r="B237" s="9" t="n">
        <v>46000</v>
      </c>
      <c r="C237" s="8" t="s">
        <v>407</v>
      </c>
      <c r="D237" s="8" t="s">
        <v>35</v>
      </c>
      <c r="E237" s="8" t="s">
        <v>42</v>
      </c>
      <c r="F237" s="10" t="s">
        <v>115</v>
      </c>
      <c r="G237" s="10" t="s">
        <v>38</v>
      </c>
      <c r="H237" s="10" t="s">
        <v>73</v>
      </c>
      <c r="I237" s="11" t="n">
        <v>1</v>
      </c>
      <c r="J237" s="12" t="n">
        <v>28</v>
      </c>
      <c r="K237" s="12" t="n">
        <v>13</v>
      </c>
      <c r="L237" s="13" t="n">
        <v>0</v>
      </c>
      <c r="M237" s="14" t="str">
        <f aca="false">IF(B237="","",YEAR(B237)&amp;"-"&amp;IF(MONTH(B237)&lt;10,"0"&amp;MONTH(B237),MONTH(B237)))</f>
        <v>2025-12</v>
      </c>
      <c r="N237" s="15" t="n">
        <f aca="false">IF(A237="","",ROUND(I237*J237,2))</f>
        <v>28</v>
      </c>
      <c r="O237" s="15" t="n">
        <f aca="false">IF(A237="","",ROUND(I237*J237*(1-L237),2))</f>
        <v>28</v>
      </c>
      <c r="P237" s="15" t="n">
        <f aca="false">IF(A237="","",ROUND(I237*K237,2))</f>
        <v>13</v>
      </c>
      <c r="Q237" s="15" t="n">
        <f aca="false">IF(A237="","",O237-P237)</f>
        <v>15</v>
      </c>
      <c r="R237" s="14" t="str">
        <f aca="false">IF(A237="","",IF(OR(B237="",I237&lt;=0,J237&lt;=0,K237&lt;=0,L237&lt;0,L237&gt;0.8),"CHECK","OK"))</f>
        <v>OK</v>
      </c>
    </row>
    <row r="238" customFormat="false" ht="15" hidden="false" customHeight="false" outlineLevel="0" collapsed="false">
      <c r="A238" s="16" t="s">
        <v>408</v>
      </c>
      <c r="B238" s="17" t="n">
        <v>46000</v>
      </c>
      <c r="C238" s="16" t="s">
        <v>409</v>
      </c>
      <c r="D238" s="16" t="s">
        <v>29</v>
      </c>
      <c r="E238" s="16" t="s">
        <v>42</v>
      </c>
      <c r="F238" s="18" t="s">
        <v>186</v>
      </c>
      <c r="G238" s="18" t="s">
        <v>48</v>
      </c>
      <c r="H238" s="18" t="s">
        <v>77</v>
      </c>
      <c r="I238" s="19" t="n">
        <v>2</v>
      </c>
      <c r="J238" s="20" t="n">
        <v>425</v>
      </c>
      <c r="K238" s="20" t="n">
        <v>265</v>
      </c>
      <c r="L238" s="21" t="n">
        <v>0</v>
      </c>
      <c r="M238" s="14" t="str">
        <f aca="false">IF(B238="","",YEAR(B238)&amp;"-"&amp;IF(MONTH(B238)&lt;10,"0"&amp;MONTH(B238),MONTH(B238)))</f>
        <v>2025-12</v>
      </c>
      <c r="N238" s="15" t="n">
        <f aca="false">IF(A238="","",ROUND(I238*J238,2))</f>
        <v>850</v>
      </c>
      <c r="O238" s="15" t="n">
        <f aca="false">IF(A238="","",ROUND(I238*J238*(1-L238),2))</f>
        <v>850</v>
      </c>
      <c r="P238" s="15" t="n">
        <f aca="false">IF(A238="","",ROUND(I238*K238,2))</f>
        <v>530</v>
      </c>
      <c r="Q238" s="15" t="n">
        <f aca="false">IF(A238="","",O238-P238)</f>
        <v>320</v>
      </c>
      <c r="R238" s="14" t="str">
        <f aca="false">IF(A238="","",IF(OR(B238="",I238&lt;=0,J238&lt;=0,K238&lt;=0,L238&lt;0,L238&gt;0.8),"CHECK","OK"))</f>
        <v>OK</v>
      </c>
    </row>
    <row r="239" customFormat="false" ht="15" hidden="false" customHeight="false" outlineLevel="0" collapsed="false">
      <c r="A239" s="8" t="s">
        <v>410</v>
      </c>
      <c r="B239" s="9" t="n">
        <v>46000</v>
      </c>
      <c r="C239" s="8" t="s">
        <v>411</v>
      </c>
      <c r="D239" s="8" t="s">
        <v>35</v>
      </c>
      <c r="E239" s="8" t="s">
        <v>36</v>
      </c>
      <c r="F239" s="10" t="s">
        <v>106</v>
      </c>
      <c r="G239" s="10" t="s">
        <v>38</v>
      </c>
      <c r="H239" s="10" t="s">
        <v>56</v>
      </c>
      <c r="I239" s="11" t="n">
        <v>7</v>
      </c>
      <c r="J239" s="12" t="n">
        <v>42</v>
      </c>
      <c r="K239" s="12" t="n">
        <v>21</v>
      </c>
      <c r="L239" s="13" t="n">
        <v>0.1</v>
      </c>
      <c r="M239" s="14" t="str">
        <f aca="false">IF(B239="","",YEAR(B239)&amp;"-"&amp;IF(MONTH(B239)&lt;10,"0"&amp;MONTH(B239),MONTH(B239)))</f>
        <v>2025-12</v>
      </c>
      <c r="N239" s="15" t="n">
        <f aca="false">IF(A239="","",ROUND(I239*J239,2))</f>
        <v>294</v>
      </c>
      <c r="O239" s="15" t="n">
        <f aca="false">IF(A239="","",ROUND(I239*J239*(1-L239),2))</f>
        <v>264.6</v>
      </c>
      <c r="P239" s="15" t="n">
        <f aca="false">IF(A239="","",ROUND(I239*K239,2))</f>
        <v>147</v>
      </c>
      <c r="Q239" s="15" t="n">
        <f aca="false">IF(A239="","",O239-P239)</f>
        <v>117.6</v>
      </c>
      <c r="R239" s="14" t="str">
        <f aca="false">IF(A239="","",IF(OR(B239="",I239&lt;=0,J239&lt;=0,K239&lt;=0,L239&lt;0,L239&gt;0.8),"CHECK","OK"))</f>
        <v>OK</v>
      </c>
    </row>
    <row r="240" customFormat="false" ht="15" hidden="false" customHeight="false" outlineLevel="0" collapsed="false">
      <c r="A240" s="16" t="s">
        <v>412</v>
      </c>
      <c r="B240" s="17" t="n">
        <v>46001</v>
      </c>
      <c r="C240" s="16" t="s">
        <v>413</v>
      </c>
      <c r="D240" s="16" t="s">
        <v>29</v>
      </c>
      <c r="E240" s="16" t="s">
        <v>42</v>
      </c>
      <c r="F240" s="18" t="s">
        <v>115</v>
      </c>
      <c r="G240" s="18" t="s">
        <v>48</v>
      </c>
      <c r="H240" s="18" t="s">
        <v>77</v>
      </c>
      <c r="I240" s="19" t="n">
        <v>3</v>
      </c>
      <c r="J240" s="20" t="n">
        <v>425</v>
      </c>
      <c r="K240" s="20" t="n">
        <v>265</v>
      </c>
      <c r="L240" s="21" t="n">
        <v>0</v>
      </c>
      <c r="M240" s="14" t="str">
        <f aca="false">IF(B240="","",YEAR(B240)&amp;"-"&amp;IF(MONTH(B240)&lt;10,"0"&amp;MONTH(B240),MONTH(B240)))</f>
        <v>2025-12</v>
      </c>
      <c r="N240" s="15" t="n">
        <f aca="false">IF(A240="","",ROUND(I240*J240,2))</f>
        <v>1275</v>
      </c>
      <c r="O240" s="15" t="n">
        <f aca="false">IF(A240="","",ROUND(I240*J240*(1-L240),2))</f>
        <v>1275</v>
      </c>
      <c r="P240" s="15" t="n">
        <f aca="false">IF(A240="","",ROUND(I240*K240,2))</f>
        <v>795</v>
      </c>
      <c r="Q240" s="15" t="n">
        <f aca="false">IF(A240="","",O240-P240)</f>
        <v>480</v>
      </c>
      <c r="R240" s="14" t="str">
        <f aca="false">IF(A240="","",IF(OR(B240="",I240&lt;=0,J240&lt;=0,K240&lt;=0,L240&lt;0,L240&gt;0.8),"CHECK","OK"))</f>
        <v>OK</v>
      </c>
    </row>
    <row r="241" customFormat="false" ht="15" hidden="false" customHeight="false" outlineLevel="0" collapsed="false">
      <c r="A241" s="8" t="s">
        <v>414</v>
      </c>
      <c r="B241" s="9" t="n">
        <v>46001</v>
      </c>
      <c r="C241" s="8" t="s">
        <v>415</v>
      </c>
      <c r="D241" s="8" t="s">
        <v>29</v>
      </c>
      <c r="E241" s="8" t="s">
        <v>30</v>
      </c>
      <c r="F241" s="10" t="s">
        <v>76</v>
      </c>
      <c r="G241" s="10" t="s">
        <v>38</v>
      </c>
      <c r="H241" s="10" t="s">
        <v>60</v>
      </c>
      <c r="I241" s="11" t="n">
        <v>2</v>
      </c>
      <c r="J241" s="12" t="n">
        <v>195</v>
      </c>
      <c r="K241" s="12" t="n">
        <v>122</v>
      </c>
      <c r="L241" s="13" t="n">
        <v>0.2</v>
      </c>
      <c r="M241" s="14" t="str">
        <f aca="false">IF(B241="","",YEAR(B241)&amp;"-"&amp;IF(MONTH(B241)&lt;10,"0"&amp;MONTH(B241),MONTH(B241)))</f>
        <v>2025-12</v>
      </c>
      <c r="N241" s="15" t="n">
        <f aca="false">IF(A241="","",ROUND(I241*J241,2))</f>
        <v>390</v>
      </c>
      <c r="O241" s="15" t="n">
        <f aca="false">IF(A241="","",ROUND(I241*J241*(1-L241),2))</f>
        <v>312</v>
      </c>
      <c r="P241" s="15" t="n">
        <f aca="false">IF(A241="","",ROUND(I241*K241,2))</f>
        <v>244</v>
      </c>
      <c r="Q241" s="15" t="n">
        <f aca="false">IF(A241="","",O241-P241)</f>
        <v>68</v>
      </c>
      <c r="R241" s="14" t="str">
        <f aca="false">IF(A241="","",IF(OR(B241="",I241&lt;=0,J241&lt;=0,K241&lt;=0,L241&lt;0,L241&gt;0.8),"CHECK","OK"))</f>
        <v>OK</v>
      </c>
    </row>
    <row r="242" customFormat="false" ht="15" hidden="false" customHeight="false" outlineLevel="0" collapsed="false">
      <c r="A242" s="16" t="s">
        <v>416</v>
      </c>
      <c r="B242" s="17" t="n">
        <v>46002</v>
      </c>
      <c r="C242" s="16" t="s">
        <v>238</v>
      </c>
      <c r="D242" s="16" t="s">
        <v>35</v>
      </c>
      <c r="E242" s="16" t="s">
        <v>42</v>
      </c>
      <c r="F242" s="18" t="s">
        <v>115</v>
      </c>
      <c r="G242" s="18" t="s">
        <v>25</v>
      </c>
      <c r="H242" s="18" t="s">
        <v>92</v>
      </c>
      <c r="I242" s="19" t="n">
        <v>3</v>
      </c>
      <c r="J242" s="20" t="n">
        <v>320</v>
      </c>
      <c r="K242" s="20" t="n">
        <v>185</v>
      </c>
      <c r="L242" s="21" t="n">
        <v>0.05</v>
      </c>
      <c r="M242" s="14" t="str">
        <f aca="false">IF(B242="","",YEAR(B242)&amp;"-"&amp;IF(MONTH(B242)&lt;10,"0"&amp;MONTH(B242),MONTH(B242)))</f>
        <v>2025-12</v>
      </c>
      <c r="N242" s="15" t="n">
        <f aca="false">IF(A242="","",ROUND(I242*J242,2))</f>
        <v>960</v>
      </c>
      <c r="O242" s="15" t="n">
        <f aca="false">IF(A242="","",ROUND(I242*J242*(1-L242),2))</f>
        <v>912</v>
      </c>
      <c r="P242" s="15" t="n">
        <f aca="false">IF(A242="","",ROUND(I242*K242,2))</f>
        <v>555</v>
      </c>
      <c r="Q242" s="15" t="n">
        <f aca="false">IF(A242="","",O242-P242)</f>
        <v>357</v>
      </c>
      <c r="R242" s="14" t="str">
        <f aca="false">IF(A242="","",IF(OR(B242="",I242&lt;=0,J242&lt;=0,K242&lt;=0,L242&lt;0,L242&gt;0.8),"CHECK","OK"))</f>
        <v>OK</v>
      </c>
    </row>
    <row r="243" customFormat="false" ht="15" hidden="false" customHeight="false" outlineLevel="0" collapsed="false">
      <c r="A243" s="8" t="s">
        <v>417</v>
      </c>
      <c r="B243" s="9" t="n">
        <v>46002</v>
      </c>
      <c r="C243" s="8" t="s">
        <v>289</v>
      </c>
      <c r="D243" s="8" t="s">
        <v>29</v>
      </c>
      <c r="E243" s="8" t="s">
        <v>36</v>
      </c>
      <c r="F243" s="10" t="s">
        <v>64</v>
      </c>
      <c r="G243" s="10" t="s">
        <v>25</v>
      </c>
      <c r="H243" s="10" t="s">
        <v>32</v>
      </c>
      <c r="I243" s="11" t="n">
        <v>4</v>
      </c>
      <c r="J243" s="12" t="n">
        <v>389</v>
      </c>
      <c r="K243" s="12" t="n">
        <v>235</v>
      </c>
      <c r="L243" s="13" t="n">
        <v>0.1</v>
      </c>
      <c r="M243" s="14" t="str">
        <f aca="false">IF(B243="","",YEAR(B243)&amp;"-"&amp;IF(MONTH(B243)&lt;10,"0"&amp;MONTH(B243),MONTH(B243)))</f>
        <v>2025-12</v>
      </c>
      <c r="N243" s="15" t="n">
        <f aca="false">IF(A243="","",ROUND(I243*J243,2))</f>
        <v>1556</v>
      </c>
      <c r="O243" s="15" t="n">
        <f aca="false">IF(A243="","",ROUND(I243*J243*(1-L243),2))</f>
        <v>1400.4</v>
      </c>
      <c r="P243" s="15" t="n">
        <f aca="false">IF(A243="","",ROUND(I243*K243,2))</f>
        <v>940</v>
      </c>
      <c r="Q243" s="15" t="n">
        <f aca="false">IF(A243="","",O243-P243)</f>
        <v>460.4</v>
      </c>
      <c r="R243" s="14" t="str">
        <f aca="false">IF(A243="","",IF(OR(B243="",I243&lt;=0,J243&lt;=0,K243&lt;=0,L243&lt;0,L243&gt;0.8),"CHECK","OK"))</f>
        <v>OK</v>
      </c>
    </row>
    <row r="244" customFormat="false" ht="15" hidden="false" customHeight="false" outlineLevel="0" collapsed="false">
      <c r="A244" s="16" t="s">
        <v>417</v>
      </c>
      <c r="B244" s="17" t="n">
        <v>46002</v>
      </c>
      <c r="C244" s="16" t="s">
        <v>289</v>
      </c>
      <c r="D244" s="16" t="s">
        <v>29</v>
      </c>
      <c r="E244" s="16" t="s">
        <v>36</v>
      </c>
      <c r="F244" s="18" t="s">
        <v>64</v>
      </c>
      <c r="G244" s="18" t="s">
        <v>25</v>
      </c>
      <c r="H244" s="18" t="s">
        <v>65</v>
      </c>
      <c r="I244" s="19" t="n">
        <v>5</v>
      </c>
      <c r="J244" s="20" t="n">
        <v>640</v>
      </c>
      <c r="K244" s="20" t="n">
        <v>460</v>
      </c>
      <c r="L244" s="21" t="n">
        <v>0</v>
      </c>
      <c r="M244" s="14" t="str">
        <f aca="false">IF(B244="","",YEAR(B244)&amp;"-"&amp;IF(MONTH(B244)&lt;10,"0"&amp;MONTH(B244),MONTH(B244)))</f>
        <v>2025-12</v>
      </c>
      <c r="N244" s="15" t="n">
        <f aca="false">IF(A244="","",ROUND(I244*J244,2))</f>
        <v>3200</v>
      </c>
      <c r="O244" s="15" t="n">
        <f aca="false">IF(A244="","",ROUND(I244*J244*(1-L244),2))</f>
        <v>3200</v>
      </c>
      <c r="P244" s="15" t="n">
        <f aca="false">IF(A244="","",ROUND(I244*K244,2))</f>
        <v>2300</v>
      </c>
      <c r="Q244" s="15" t="n">
        <f aca="false">IF(A244="","",O244-P244)</f>
        <v>900</v>
      </c>
      <c r="R244" s="14" t="str">
        <f aca="false">IF(A244="","",IF(OR(B244="",I244&lt;=0,J244&lt;=0,K244&lt;=0,L244&lt;0,L244&gt;0.8),"CHECK","OK"))</f>
        <v>OK</v>
      </c>
    </row>
    <row r="245" customFormat="false" ht="15" hidden="false" customHeight="false" outlineLevel="0" collapsed="false">
      <c r="A245" s="8" t="s">
        <v>418</v>
      </c>
      <c r="B245" s="9" t="n">
        <v>46002</v>
      </c>
      <c r="C245" s="8" t="s">
        <v>337</v>
      </c>
      <c r="D245" s="8" t="s">
        <v>35</v>
      </c>
      <c r="E245" s="8" t="s">
        <v>23</v>
      </c>
      <c r="F245" s="10" t="s">
        <v>95</v>
      </c>
      <c r="G245" s="10" t="s">
        <v>48</v>
      </c>
      <c r="H245" s="10" t="s">
        <v>52</v>
      </c>
      <c r="I245" s="11" t="n">
        <v>2</v>
      </c>
      <c r="J245" s="12" t="n">
        <v>295</v>
      </c>
      <c r="K245" s="12" t="n">
        <v>235</v>
      </c>
      <c r="L245" s="13" t="n">
        <v>0</v>
      </c>
      <c r="M245" s="14" t="str">
        <f aca="false">IF(B245="","",YEAR(B245)&amp;"-"&amp;IF(MONTH(B245)&lt;10,"0"&amp;MONTH(B245),MONTH(B245)))</f>
        <v>2025-12</v>
      </c>
      <c r="N245" s="15" t="n">
        <f aca="false">IF(A245="","",ROUND(I245*J245,2))</f>
        <v>590</v>
      </c>
      <c r="O245" s="15" t="n">
        <f aca="false">IF(A245="","",ROUND(I245*J245*(1-L245),2))</f>
        <v>590</v>
      </c>
      <c r="P245" s="15" t="n">
        <f aca="false">IF(A245="","",ROUND(I245*K245,2))</f>
        <v>470</v>
      </c>
      <c r="Q245" s="15" t="n">
        <f aca="false">IF(A245="","",O245-P245)</f>
        <v>120</v>
      </c>
      <c r="R245" s="14" t="str">
        <f aca="false">IF(A245="","",IF(OR(B245="",I245&lt;=0,J245&lt;=0,K245&lt;=0,L245&lt;0,L245&gt;0.8),"CHECK","OK"))</f>
        <v>OK</v>
      </c>
    </row>
    <row r="246" customFormat="false" ht="15" hidden="false" customHeight="false" outlineLevel="0" collapsed="false">
      <c r="A246" s="16" t="s">
        <v>419</v>
      </c>
      <c r="B246" s="17" t="n">
        <v>46002</v>
      </c>
      <c r="C246" s="16" t="s">
        <v>420</v>
      </c>
      <c r="D246" s="16" t="s">
        <v>22</v>
      </c>
      <c r="E246" s="16" t="s">
        <v>23</v>
      </c>
      <c r="F246" s="18" t="s">
        <v>68</v>
      </c>
      <c r="G246" s="18" t="s">
        <v>25</v>
      </c>
      <c r="H246" s="18" t="s">
        <v>86</v>
      </c>
      <c r="I246" s="19" t="n">
        <v>2</v>
      </c>
      <c r="J246" s="20" t="n">
        <v>115</v>
      </c>
      <c r="K246" s="20" t="n">
        <v>52</v>
      </c>
      <c r="L246" s="21" t="n">
        <v>0</v>
      </c>
      <c r="M246" s="14" t="str">
        <f aca="false">IF(B246="","",YEAR(B246)&amp;"-"&amp;IF(MONTH(B246)&lt;10,"0"&amp;MONTH(B246),MONTH(B246)))</f>
        <v>2025-12</v>
      </c>
      <c r="N246" s="15" t="n">
        <f aca="false">IF(A246="","",ROUND(I246*J246,2))</f>
        <v>230</v>
      </c>
      <c r="O246" s="15" t="n">
        <f aca="false">IF(A246="","",ROUND(I246*J246*(1-L246),2))</f>
        <v>230</v>
      </c>
      <c r="P246" s="15" t="n">
        <f aca="false">IF(A246="","",ROUND(I246*K246,2))</f>
        <v>104</v>
      </c>
      <c r="Q246" s="15" t="n">
        <f aca="false">IF(A246="","",O246-P246)</f>
        <v>126</v>
      </c>
      <c r="R246" s="14" t="str">
        <f aca="false">IF(A246="","",IF(OR(B246="",I246&lt;=0,J246&lt;=0,K246&lt;=0,L246&lt;0,L246&gt;0.8),"CHECK","OK"))</f>
        <v>OK</v>
      </c>
    </row>
    <row r="247" customFormat="false" ht="15" hidden="false" customHeight="false" outlineLevel="0" collapsed="false">
      <c r="A247" s="8" t="s">
        <v>419</v>
      </c>
      <c r="B247" s="9" t="n">
        <v>46002</v>
      </c>
      <c r="C247" s="8" t="s">
        <v>420</v>
      </c>
      <c r="D247" s="8" t="s">
        <v>22</v>
      </c>
      <c r="E247" s="8" t="s">
        <v>23</v>
      </c>
      <c r="F247" s="10" t="s">
        <v>68</v>
      </c>
      <c r="G247" s="10" t="s">
        <v>25</v>
      </c>
      <c r="H247" s="10" t="s">
        <v>70</v>
      </c>
      <c r="I247" s="11" t="n">
        <v>1</v>
      </c>
      <c r="J247" s="12" t="n">
        <v>1250</v>
      </c>
      <c r="K247" s="12" t="n">
        <v>780</v>
      </c>
      <c r="L247" s="13" t="n">
        <v>0</v>
      </c>
      <c r="M247" s="14" t="str">
        <f aca="false">IF(B247="","",YEAR(B247)&amp;"-"&amp;IF(MONTH(B247)&lt;10,"0"&amp;MONTH(B247),MONTH(B247)))</f>
        <v>2025-12</v>
      </c>
      <c r="N247" s="15" t="n">
        <f aca="false">IF(A247="","",ROUND(I247*J247,2))</f>
        <v>1250</v>
      </c>
      <c r="O247" s="15" t="n">
        <f aca="false">IF(A247="","",ROUND(I247*J247*(1-L247),2))</f>
        <v>1250</v>
      </c>
      <c r="P247" s="15" t="n">
        <f aca="false">IF(A247="","",ROUND(I247*K247,2))</f>
        <v>780</v>
      </c>
      <c r="Q247" s="15" t="n">
        <f aca="false">IF(A247="","",O247-P247)</f>
        <v>470</v>
      </c>
      <c r="R247" s="14" t="str">
        <f aca="false">IF(A247="","",IF(OR(B247="",I247&lt;=0,J247&lt;=0,K247&lt;=0,L247&lt;0,L247&gt;0.8),"CHECK","OK"))</f>
        <v>OK</v>
      </c>
    </row>
    <row r="248" customFormat="false" ht="15" hidden="false" customHeight="false" outlineLevel="0" collapsed="false">
      <c r="A248" s="16" t="s">
        <v>421</v>
      </c>
      <c r="B248" s="17" t="n">
        <v>46003</v>
      </c>
      <c r="C248" s="16" t="s">
        <v>422</v>
      </c>
      <c r="D248" s="16" t="s">
        <v>29</v>
      </c>
      <c r="E248" s="16" t="s">
        <v>42</v>
      </c>
      <c r="F248" s="18" t="s">
        <v>43</v>
      </c>
      <c r="G248" s="18" t="s">
        <v>25</v>
      </c>
      <c r="H248" s="18" t="s">
        <v>32</v>
      </c>
      <c r="I248" s="19" t="n">
        <v>3</v>
      </c>
      <c r="J248" s="20" t="n">
        <v>389</v>
      </c>
      <c r="K248" s="20" t="n">
        <v>235</v>
      </c>
      <c r="L248" s="21" t="n">
        <v>0.05</v>
      </c>
      <c r="M248" s="14" t="str">
        <f aca="false">IF(B248="","",YEAR(B248)&amp;"-"&amp;IF(MONTH(B248)&lt;10,"0"&amp;MONTH(B248),MONTH(B248)))</f>
        <v>2025-12</v>
      </c>
      <c r="N248" s="15" t="n">
        <f aca="false">IF(A248="","",ROUND(I248*J248,2))</f>
        <v>1167</v>
      </c>
      <c r="O248" s="15" t="n">
        <f aca="false">IF(A248="","",ROUND(I248*J248*(1-L248),2))</f>
        <v>1108.65</v>
      </c>
      <c r="P248" s="15" t="n">
        <f aca="false">IF(A248="","",ROUND(I248*K248,2))</f>
        <v>705</v>
      </c>
      <c r="Q248" s="15" t="n">
        <f aca="false">IF(A248="","",O248-P248)</f>
        <v>403.65</v>
      </c>
      <c r="R248" s="14" t="str">
        <f aca="false">IF(A248="","",IF(OR(B248="",I248&lt;=0,J248&lt;=0,K248&lt;=0,L248&lt;0,L248&gt;0.8),"CHECK","OK"))</f>
        <v>OK</v>
      </c>
    </row>
    <row r="249" customFormat="false" ht="15" hidden="false" customHeight="false" outlineLevel="0" collapsed="false">
      <c r="A249" s="8" t="s">
        <v>423</v>
      </c>
      <c r="B249" s="9" t="n">
        <v>46003</v>
      </c>
      <c r="C249" s="8" t="s">
        <v>424</v>
      </c>
      <c r="D249" s="8" t="s">
        <v>29</v>
      </c>
      <c r="E249" s="8" t="s">
        <v>36</v>
      </c>
      <c r="F249" s="10" t="s">
        <v>106</v>
      </c>
      <c r="G249" s="10" t="s">
        <v>25</v>
      </c>
      <c r="H249" s="10" t="s">
        <v>127</v>
      </c>
      <c r="I249" s="11" t="n">
        <v>3</v>
      </c>
      <c r="J249" s="12" t="n">
        <v>790</v>
      </c>
      <c r="K249" s="12" t="n">
        <v>645</v>
      </c>
      <c r="L249" s="13" t="n">
        <v>0.1</v>
      </c>
      <c r="M249" s="14" t="str">
        <f aca="false">IF(B249="","",YEAR(B249)&amp;"-"&amp;IF(MONTH(B249)&lt;10,"0"&amp;MONTH(B249),MONTH(B249)))</f>
        <v>2025-12</v>
      </c>
      <c r="N249" s="15" t="n">
        <f aca="false">IF(A249="","",ROUND(I249*J249,2))</f>
        <v>2370</v>
      </c>
      <c r="O249" s="15" t="n">
        <f aca="false">IF(A249="","",ROUND(I249*J249*(1-L249),2))</f>
        <v>2133</v>
      </c>
      <c r="P249" s="15" t="n">
        <f aca="false">IF(A249="","",ROUND(I249*K249,2))</f>
        <v>1935</v>
      </c>
      <c r="Q249" s="15" t="n">
        <f aca="false">IF(A249="","",O249-P249)</f>
        <v>198</v>
      </c>
      <c r="R249" s="14" t="str">
        <f aca="false">IF(A249="","",IF(OR(B249="",I249&lt;=0,J249&lt;=0,K249&lt;=0,L249&lt;0,L249&gt;0.8),"CHECK","OK"))</f>
        <v>OK</v>
      </c>
    </row>
    <row r="250" customFormat="false" ht="15" hidden="false" customHeight="false" outlineLevel="0" collapsed="false">
      <c r="A250" s="16" t="s">
        <v>425</v>
      </c>
      <c r="B250" s="17" t="n">
        <v>46004</v>
      </c>
      <c r="C250" s="16" t="s">
        <v>426</v>
      </c>
      <c r="D250" s="16" t="s">
        <v>22</v>
      </c>
      <c r="E250" s="16" t="s">
        <v>30</v>
      </c>
      <c r="F250" s="18" t="s">
        <v>55</v>
      </c>
      <c r="G250" s="18" t="s">
        <v>25</v>
      </c>
      <c r="H250" s="18" t="s">
        <v>82</v>
      </c>
      <c r="I250" s="19" t="n">
        <v>1</v>
      </c>
      <c r="J250" s="20" t="n">
        <v>899</v>
      </c>
      <c r="K250" s="20" t="n">
        <v>540</v>
      </c>
      <c r="L250" s="21" t="n">
        <v>0</v>
      </c>
      <c r="M250" s="14" t="str">
        <f aca="false">IF(B250="","",YEAR(B250)&amp;"-"&amp;IF(MONTH(B250)&lt;10,"0"&amp;MONTH(B250),MONTH(B250)))</f>
        <v>2025-12</v>
      </c>
      <c r="N250" s="15" t="n">
        <f aca="false">IF(A250="","",ROUND(I250*J250,2))</f>
        <v>899</v>
      </c>
      <c r="O250" s="15" t="n">
        <f aca="false">IF(A250="","",ROUND(I250*J250*(1-L250),2))</f>
        <v>899</v>
      </c>
      <c r="P250" s="15" t="n">
        <f aca="false">IF(A250="","",ROUND(I250*K250,2))</f>
        <v>540</v>
      </c>
      <c r="Q250" s="15" t="n">
        <f aca="false">IF(A250="","",O250-P250)</f>
        <v>359</v>
      </c>
      <c r="R250" s="14" t="str">
        <f aca="false">IF(A250="","",IF(OR(B250="",I250&lt;=0,J250&lt;=0,K250&lt;=0,L250&lt;0,L250&gt;0.8),"CHECK","OK"))</f>
        <v>OK</v>
      </c>
    </row>
    <row r="251" customFormat="false" ht="15" hidden="false" customHeight="false" outlineLevel="0" collapsed="false">
      <c r="A251" s="8" t="s">
        <v>427</v>
      </c>
      <c r="B251" s="9" t="n">
        <v>46004</v>
      </c>
      <c r="C251" s="8" t="s">
        <v>428</v>
      </c>
      <c r="D251" s="8" t="s">
        <v>29</v>
      </c>
      <c r="E251" s="8" t="s">
        <v>30</v>
      </c>
      <c r="F251" s="10" t="s">
        <v>80</v>
      </c>
      <c r="G251" s="10" t="s">
        <v>38</v>
      </c>
      <c r="H251" s="10" t="s">
        <v>39</v>
      </c>
      <c r="I251" s="11" t="n">
        <v>1</v>
      </c>
      <c r="J251" s="12" t="n">
        <v>145</v>
      </c>
      <c r="K251" s="12" t="n">
        <v>88</v>
      </c>
      <c r="L251" s="13" t="n">
        <v>0</v>
      </c>
      <c r="M251" s="14" t="str">
        <f aca="false">IF(B251="","",YEAR(B251)&amp;"-"&amp;IF(MONTH(B251)&lt;10,"0"&amp;MONTH(B251),MONTH(B251)))</f>
        <v>2025-12</v>
      </c>
      <c r="N251" s="15" t="n">
        <f aca="false">IF(A251="","",ROUND(I251*J251,2))</f>
        <v>145</v>
      </c>
      <c r="O251" s="15" t="n">
        <f aca="false">IF(A251="","",ROUND(I251*J251*(1-L251),2))</f>
        <v>145</v>
      </c>
      <c r="P251" s="15" t="n">
        <f aca="false">IF(A251="","",ROUND(I251*K251,2))</f>
        <v>88</v>
      </c>
      <c r="Q251" s="15" t="n">
        <f aca="false">IF(A251="","",O251-P251)</f>
        <v>57</v>
      </c>
      <c r="R251" s="14" t="str">
        <f aca="false">IF(A251="","",IF(OR(B251="",I251&lt;=0,J251&lt;=0,K251&lt;=0,L251&lt;0,L251&gt;0.8),"CHECK","OK"))</f>
        <v>OK</v>
      </c>
    </row>
    <row r="252" customFormat="false" ht="15" hidden="false" customHeight="false" outlineLevel="0" collapsed="false">
      <c r="A252" s="16" t="s">
        <v>429</v>
      </c>
      <c r="B252" s="17" t="n">
        <v>46004</v>
      </c>
      <c r="C252" s="16" t="s">
        <v>430</v>
      </c>
      <c r="D252" s="16" t="s">
        <v>22</v>
      </c>
      <c r="E252" s="16" t="s">
        <v>30</v>
      </c>
      <c r="F252" s="18" t="s">
        <v>55</v>
      </c>
      <c r="G252" s="18" t="s">
        <v>38</v>
      </c>
      <c r="H252" s="18" t="s">
        <v>56</v>
      </c>
      <c r="I252" s="19" t="n">
        <v>7</v>
      </c>
      <c r="J252" s="20" t="n">
        <v>42</v>
      </c>
      <c r="K252" s="20" t="n">
        <v>21</v>
      </c>
      <c r="L252" s="21" t="n">
        <v>0</v>
      </c>
      <c r="M252" s="14" t="str">
        <f aca="false">IF(B252="","",YEAR(B252)&amp;"-"&amp;IF(MONTH(B252)&lt;10,"0"&amp;MONTH(B252),MONTH(B252)))</f>
        <v>2025-12</v>
      </c>
      <c r="N252" s="15" t="n">
        <f aca="false">IF(A252="","",ROUND(I252*J252,2))</f>
        <v>294</v>
      </c>
      <c r="O252" s="15" t="n">
        <f aca="false">IF(A252="","",ROUND(I252*J252*(1-L252),2))</f>
        <v>294</v>
      </c>
      <c r="P252" s="15" t="n">
        <f aca="false">IF(A252="","",ROUND(I252*K252,2))</f>
        <v>147</v>
      </c>
      <c r="Q252" s="15" t="n">
        <f aca="false">IF(A252="","",O252-P252)</f>
        <v>147</v>
      </c>
      <c r="R252" s="14" t="str">
        <f aca="false">IF(A252="","",IF(OR(B252="",I252&lt;=0,J252&lt;=0,K252&lt;=0,L252&lt;0,L252&gt;0.8),"CHECK","OK"))</f>
        <v>OK</v>
      </c>
    </row>
    <row r="253" customFormat="false" ht="15" hidden="false" customHeight="false" outlineLevel="0" collapsed="false">
      <c r="A253" s="8" t="s">
        <v>431</v>
      </c>
      <c r="B253" s="9" t="n">
        <v>46004</v>
      </c>
      <c r="C253" s="8" t="s">
        <v>337</v>
      </c>
      <c r="D253" s="8" t="s">
        <v>35</v>
      </c>
      <c r="E253" s="8" t="s">
        <v>42</v>
      </c>
      <c r="F253" s="10" t="s">
        <v>43</v>
      </c>
      <c r="G253" s="10" t="s">
        <v>25</v>
      </c>
      <c r="H253" s="10" t="s">
        <v>92</v>
      </c>
      <c r="I253" s="11" t="n">
        <v>1</v>
      </c>
      <c r="J253" s="12" t="n">
        <v>320</v>
      </c>
      <c r="K253" s="12" t="n">
        <v>185</v>
      </c>
      <c r="L253" s="13" t="n">
        <v>0</v>
      </c>
      <c r="M253" s="14" t="str">
        <f aca="false">IF(B253="","",YEAR(B253)&amp;"-"&amp;IF(MONTH(B253)&lt;10,"0"&amp;MONTH(B253),MONTH(B253)))</f>
        <v>2025-12</v>
      </c>
      <c r="N253" s="15" t="n">
        <f aca="false">IF(A253="","",ROUND(I253*J253,2))</f>
        <v>320</v>
      </c>
      <c r="O253" s="15" t="n">
        <f aca="false">IF(A253="","",ROUND(I253*J253*(1-L253),2))</f>
        <v>320</v>
      </c>
      <c r="P253" s="15" t="n">
        <f aca="false">IF(A253="","",ROUND(I253*K253,2))</f>
        <v>185</v>
      </c>
      <c r="Q253" s="15" t="n">
        <f aca="false">IF(A253="","",O253-P253)</f>
        <v>135</v>
      </c>
      <c r="R253" s="14" t="str">
        <f aca="false">IF(A253="","",IF(OR(B253="",I253&lt;=0,J253&lt;=0,K253&lt;=0,L253&lt;0,L253&gt;0.8),"CHECK","OK"))</f>
        <v>OK</v>
      </c>
    </row>
    <row r="254" customFormat="false" ht="15" hidden="false" customHeight="false" outlineLevel="0" collapsed="false">
      <c r="A254" s="16" t="s">
        <v>432</v>
      </c>
      <c r="B254" s="17" t="n">
        <v>46004</v>
      </c>
      <c r="C254" s="16" t="s">
        <v>433</v>
      </c>
      <c r="D254" s="16" t="s">
        <v>35</v>
      </c>
      <c r="E254" s="16" t="s">
        <v>36</v>
      </c>
      <c r="F254" s="18" t="s">
        <v>106</v>
      </c>
      <c r="G254" s="18" t="s">
        <v>25</v>
      </c>
      <c r="H254" s="18" t="s">
        <v>26</v>
      </c>
      <c r="I254" s="19" t="n">
        <v>2</v>
      </c>
      <c r="J254" s="20" t="n">
        <v>165</v>
      </c>
      <c r="K254" s="20" t="n">
        <v>78</v>
      </c>
      <c r="L254" s="21" t="n">
        <v>0</v>
      </c>
      <c r="M254" s="14" t="str">
        <f aca="false">IF(B254="","",YEAR(B254)&amp;"-"&amp;IF(MONTH(B254)&lt;10,"0"&amp;MONTH(B254),MONTH(B254)))</f>
        <v>2025-12</v>
      </c>
      <c r="N254" s="15" t="n">
        <f aca="false">IF(A254="","",ROUND(I254*J254,2))</f>
        <v>330</v>
      </c>
      <c r="O254" s="15" t="n">
        <f aca="false">IF(A254="","",ROUND(I254*J254*(1-L254),2))</f>
        <v>330</v>
      </c>
      <c r="P254" s="15" t="n">
        <f aca="false">IF(A254="","",ROUND(I254*K254,2))</f>
        <v>156</v>
      </c>
      <c r="Q254" s="15" t="n">
        <f aca="false">IF(A254="","",O254-P254)</f>
        <v>174</v>
      </c>
      <c r="R254" s="14" t="str">
        <f aca="false">IF(A254="","",IF(OR(B254="",I254&lt;=0,J254&lt;=0,K254&lt;=0,L254&lt;0,L254&gt;0.8),"CHECK","OK"))</f>
        <v>OK</v>
      </c>
    </row>
    <row r="255" customFormat="false" ht="15" hidden="false" customHeight="false" outlineLevel="0" collapsed="false">
      <c r="A255" s="8" t="s">
        <v>432</v>
      </c>
      <c r="B255" s="9" t="n">
        <v>46004</v>
      </c>
      <c r="C255" s="8" t="s">
        <v>433</v>
      </c>
      <c r="D255" s="8" t="s">
        <v>35</v>
      </c>
      <c r="E255" s="8" t="s">
        <v>36</v>
      </c>
      <c r="F255" s="10" t="s">
        <v>106</v>
      </c>
      <c r="G255" s="10" t="s">
        <v>25</v>
      </c>
      <c r="H255" s="10" t="s">
        <v>212</v>
      </c>
      <c r="I255" s="11" t="n">
        <v>3</v>
      </c>
      <c r="J255" s="12" t="n">
        <v>449</v>
      </c>
      <c r="K255" s="12" t="n">
        <v>275</v>
      </c>
      <c r="L255" s="13" t="n">
        <v>0.15</v>
      </c>
      <c r="M255" s="14" t="str">
        <f aca="false">IF(B255="","",YEAR(B255)&amp;"-"&amp;IF(MONTH(B255)&lt;10,"0"&amp;MONTH(B255),MONTH(B255)))</f>
        <v>2025-12</v>
      </c>
      <c r="N255" s="15" t="n">
        <f aca="false">IF(A255="","",ROUND(I255*J255,2))</f>
        <v>1347</v>
      </c>
      <c r="O255" s="15" t="n">
        <f aca="false">IF(A255="","",ROUND(I255*J255*(1-L255),2))</f>
        <v>1144.95</v>
      </c>
      <c r="P255" s="15" t="n">
        <f aca="false">IF(A255="","",ROUND(I255*K255,2))</f>
        <v>825</v>
      </c>
      <c r="Q255" s="15" t="n">
        <f aca="false">IF(A255="","",O255-P255)</f>
        <v>319.95</v>
      </c>
      <c r="R255" s="14" t="str">
        <f aca="false">IF(A255="","",IF(OR(B255="",I255&lt;=0,J255&lt;=0,K255&lt;=0,L255&lt;0,L255&gt;0.8),"CHECK","OK"))</f>
        <v>OK</v>
      </c>
    </row>
    <row r="256" customFormat="false" ht="15" hidden="false" customHeight="false" outlineLevel="0" collapsed="false">
      <c r="A256" s="16" t="s">
        <v>434</v>
      </c>
      <c r="B256" s="17" t="n">
        <v>46005</v>
      </c>
      <c r="C256" s="16" t="s">
        <v>435</v>
      </c>
      <c r="D256" s="16" t="s">
        <v>35</v>
      </c>
      <c r="E256" s="16" t="s">
        <v>36</v>
      </c>
      <c r="F256" s="18" t="s">
        <v>153</v>
      </c>
      <c r="G256" s="18" t="s">
        <v>48</v>
      </c>
      <c r="H256" s="18" t="s">
        <v>61</v>
      </c>
      <c r="I256" s="19" t="n">
        <v>6</v>
      </c>
      <c r="J256" s="20" t="n">
        <v>210</v>
      </c>
      <c r="K256" s="20" t="n">
        <v>132</v>
      </c>
      <c r="L256" s="21" t="n">
        <v>0.05</v>
      </c>
      <c r="M256" s="14" t="str">
        <f aca="false">IF(B256="","",YEAR(B256)&amp;"-"&amp;IF(MONTH(B256)&lt;10,"0"&amp;MONTH(B256),MONTH(B256)))</f>
        <v>2025-12</v>
      </c>
      <c r="N256" s="15" t="n">
        <f aca="false">IF(A256="","",ROUND(I256*J256,2))</f>
        <v>1260</v>
      </c>
      <c r="O256" s="15" t="n">
        <f aca="false">IF(A256="","",ROUND(I256*J256*(1-L256),2))</f>
        <v>1197</v>
      </c>
      <c r="P256" s="15" t="n">
        <f aca="false">IF(A256="","",ROUND(I256*K256,2))</f>
        <v>792</v>
      </c>
      <c r="Q256" s="15" t="n">
        <f aca="false">IF(A256="","",O256-P256)</f>
        <v>405</v>
      </c>
      <c r="R256" s="14" t="str">
        <f aca="false">IF(A256="","",IF(OR(B256="",I256&lt;=0,J256&lt;=0,K256&lt;=0,L256&lt;0,L256&gt;0.8),"CHECK","OK"))</f>
        <v>OK</v>
      </c>
    </row>
    <row r="257" customFormat="false" ht="15" hidden="false" customHeight="false" outlineLevel="0" collapsed="false">
      <c r="A257" s="8" t="s">
        <v>436</v>
      </c>
      <c r="B257" s="9" t="n">
        <v>46005</v>
      </c>
      <c r="C257" s="8" t="s">
        <v>437</v>
      </c>
      <c r="D257" s="8" t="s">
        <v>35</v>
      </c>
      <c r="E257" s="8" t="s">
        <v>36</v>
      </c>
      <c r="F257" s="10" t="s">
        <v>252</v>
      </c>
      <c r="G257" s="10" t="s">
        <v>38</v>
      </c>
      <c r="H257" s="10" t="s">
        <v>39</v>
      </c>
      <c r="I257" s="11" t="n">
        <v>5</v>
      </c>
      <c r="J257" s="12" t="n">
        <v>145</v>
      </c>
      <c r="K257" s="12" t="n">
        <v>88</v>
      </c>
      <c r="L257" s="13" t="n">
        <v>0</v>
      </c>
      <c r="M257" s="14" t="str">
        <f aca="false">IF(B257="","",YEAR(B257)&amp;"-"&amp;IF(MONTH(B257)&lt;10,"0"&amp;MONTH(B257),MONTH(B257)))</f>
        <v>2025-12</v>
      </c>
      <c r="N257" s="15" t="n">
        <f aca="false">IF(A257="","",ROUND(I257*J257,2))</f>
        <v>725</v>
      </c>
      <c r="O257" s="15" t="n">
        <f aca="false">IF(A257="","",ROUND(I257*J257*(1-L257),2))</f>
        <v>725</v>
      </c>
      <c r="P257" s="15" t="n">
        <f aca="false">IF(A257="","",ROUND(I257*K257,2))</f>
        <v>440</v>
      </c>
      <c r="Q257" s="15" t="n">
        <f aca="false">IF(A257="","",O257-P257)</f>
        <v>285</v>
      </c>
      <c r="R257" s="14" t="str">
        <f aca="false">IF(A257="","",IF(OR(B257="",I257&lt;=0,J257&lt;=0,K257&lt;=0,L257&lt;0,L257&gt;0.8),"CHECK","OK"))</f>
        <v>OK</v>
      </c>
    </row>
    <row r="258" customFormat="false" ht="15" hidden="false" customHeight="false" outlineLevel="0" collapsed="false">
      <c r="A258" s="16" t="s">
        <v>438</v>
      </c>
      <c r="B258" s="17" t="n">
        <v>46006</v>
      </c>
      <c r="C258" s="16" t="s">
        <v>439</v>
      </c>
      <c r="D258" s="16" t="s">
        <v>29</v>
      </c>
      <c r="E258" s="16" t="s">
        <v>30</v>
      </c>
      <c r="F258" s="18" t="s">
        <v>80</v>
      </c>
      <c r="G258" s="18" t="s">
        <v>48</v>
      </c>
      <c r="H258" s="18" t="s">
        <v>49</v>
      </c>
      <c r="I258" s="19" t="n">
        <v>7</v>
      </c>
      <c r="J258" s="20" t="n">
        <v>75</v>
      </c>
      <c r="K258" s="20" t="n">
        <v>38</v>
      </c>
      <c r="L258" s="21" t="n">
        <v>0</v>
      </c>
      <c r="M258" s="14" t="str">
        <f aca="false">IF(B258="","",YEAR(B258)&amp;"-"&amp;IF(MONTH(B258)&lt;10,"0"&amp;MONTH(B258),MONTH(B258)))</f>
        <v>2025-12</v>
      </c>
      <c r="N258" s="15" t="n">
        <f aca="false">IF(A258="","",ROUND(I258*J258,2))</f>
        <v>525</v>
      </c>
      <c r="O258" s="15" t="n">
        <f aca="false">IF(A258="","",ROUND(I258*J258*(1-L258),2))</f>
        <v>525</v>
      </c>
      <c r="P258" s="15" t="n">
        <f aca="false">IF(A258="","",ROUND(I258*K258,2))</f>
        <v>266</v>
      </c>
      <c r="Q258" s="15" t="n">
        <f aca="false">IF(A258="","",O258-P258)</f>
        <v>259</v>
      </c>
      <c r="R258" s="14" t="str">
        <f aca="false">IF(A258="","",IF(OR(B258="",I258&lt;=0,J258&lt;=0,K258&lt;=0,L258&lt;0,L258&gt;0.8),"CHECK","OK"))</f>
        <v>OK</v>
      </c>
    </row>
    <row r="259" customFormat="false" ht="15" hidden="false" customHeight="false" outlineLevel="0" collapsed="false">
      <c r="A259" s="8" t="s">
        <v>440</v>
      </c>
      <c r="B259" s="9" t="n">
        <v>46006</v>
      </c>
      <c r="C259" s="8" t="s">
        <v>200</v>
      </c>
      <c r="D259" s="8" t="s">
        <v>22</v>
      </c>
      <c r="E259" s="8" t="s">
        <v>30</v>
      </c>
      <c r="F259" s="10" t="s">
        <v>55</v>
      </c>
      <c r="G259" s="10" t="s">
        <v>25</v>
      </c>
      <c r="H259" s="10" t="s">
        <v>65</v>
      </c>
      <c r="I259" s="11" t="n">
        <v>4</v>
      </c>
      <c r="J259" s="12" t="n">
        <v>640</v>
      </c>
      <c r="K259" s="12" t="n">
        <v>460</v>
      </c>
      <c r="L259" s="13" t="n">
        <v>0.05</v>
      </c>
      <c r="M259" s="14" t="str">
        <f aca="false">IF(B259="","",YEAR(B259)&amp;"-"&amp;IF(MONTH(B259)&lt;10,"0"&amp;MONTH(B259),MONTH(B259)))</f>
        <v>2025-12</v>
      </c>
      <c r="N259" s="15" t="n">
        <f aca="false">IF(A259="","",ROUND(I259*J259,2))</f>
        <v>2560</v>
      </c>
      <c r="O259" s="15" t="n">
        <f aca="false">IF(A259="","",ROUND(I259*J259*(1-L259),2))</f>
        <v>2432</v>
      </c>
      <c r="P259" s="15" t="n">
        <f aca="false">IF(A259="","",ROUND(I259*K259,2))</f>
        <v>1840</v>
      </c>
      <c r="Q259" s="15" t="n">
        <f aca="false">IF(A259="","",O259-P259)</f>
        <v>592</v>
      </c>
      <c r="R259" s="14" t="str">
        <f aca="false">IF(A259="","",IF(OR(B259="",I259&lt;=0,J259&lt;=0,K259&lt;=0,L259&lt;0,L259&gt;0.8),"CHECK","OK"))</f>
        <v>OK</v>
      </c>
    </row>
    <row r="260" customFormat="false" ht="15" hidden="false" customHeight="false" outlineLevel="0" collapsed="false">
      <c r="A260" s="16" t="s">
        <v>441</v>
      </c>
      <c r="B260" s="17" t="n">
        <v>46006</v>
      </c>
      <c r="C260" s="16" t="s">
        <v>129</v>
      </c>
      <c r="D260" s="16" t="s">
        <v>35</v>
      </c>
      <c r="E260" s="16" t="s">
        <v>30</v>
      </c>
      <c r="F260" s="18" t="s">
        <v>85</v>
      </c>
      <c r="G260" s="18" t="s">
        <v>25</v>
      </c>
      <c r="H260" s="18" t="s">
        <v>212</v>
      </c>
      <c r="I260" s="19" t="n">
        <v>5</v>
      </c>
      <c r="J260" s="20" t="n">
        <v>449</v>
      </c>
      <c r="K260" s="20" t="n">
        <v>275</v>
      </c>
      <c r="L260" s="21" t="n">
        <v>0</v>
      </c>
      <c r="M260" s="14" t="str">
        <f aca="false">IF(B260="","",YEAR(B260)&amp;"-"&amp;IF(MONTH(B260)&lt;10,"0"&amp;MONTH(B260),MONTH(B260)))</f>
        <v>2025-12</v>
      </c>
      <c r="N260" s="15" t="n">
        <f aca="false">IF(A260="","",ROUND(I260*J260,2))</f>
        <v>2245</v>
      </c>
      <c r="O260" s="15" t="n">
        <f aca="false">IF(A260="","",ROUND(I260*J260*(1-L260),2))</f>
        <v>2245</v>
      </c>
      <c r="P260" s="15" t="n">
        <f aca="false">IF(A260="","",ROUND(I260*K260,2))</f>
        <v>1375</v>
      </c>
      <c r="Q260" s="15" t="n">
        <f aca="false">IF(A260="","",O260-P260)</f>
        <v>870</v>
      </c>
      <c r="R260" s="14" t="str">
        <f aca="false">IF(A260="","",IF(OR(B260="",I260&lt;=0,J260&lt;=0,K260&lt;=0,L260&lt;0,L260&gt;0.8),"CHECK","OK"))</f>
        <v>OK</v>
      </c>
    </row>
    <row r="261" customFormat="false" ht="15" hidden="false" customHeight="false" outlineLevel="0" collapsed="false">
      <c r="A261" s="8" t="s">
        <v>442</v>
      </c>
      <c r="B261" s="9" t="n">
        <v>46006</v>
      </c>
      <c r="C261" s="8" t="s">
        <v>169</v>
      </c>
      <c r="D261" s="8" t="s">
        <v>29</v>
      </c>
      <c r="E261" s="8" t="s">
        <v>30</v>
      </c>
      <c r="F261" s="10" t="s">
        <v>76</v>
      </c>
      <c r="G261" s="10" t="s">
        <v>38</v>
      </c>
      <c r="H261" s="10" t="s">
        <v>44</v>
      </c>
      <c r="I261" s="11" t="n">
        <v>2</v>
      </c>
      <c r="J261" s="12" t="n">
        <v>45</v>
      </c>
      <c r="K261" s="12" t="n">
        <v>24</v>
      </c>
      <c r="L261" s="13" t="n">
        <v>0.1</v>
      </c>
      <c r="M261" s="14" t="str">
        <f aca="false">IF(B261="","",YEAR(B261)&amp;"-"&amp;IF(MONTH(B261)&lt;10,"0"&amp;MONTH(B261),MONTH(B261)))</f>
        <v>2025-12</v>
      </c>
      <c r="N261" s="15" t="n">
        <f aca="false">IF(A261="","",ROUND(I261*J261,2))</f>
        <v>90</v>
      </c>
      <c r="O261" s="15" t="n">
        <f aca="false">IF(A261="","",ROUND(I261*J261*(1-L261),2))</f>
        <v>81</v>
      </c>
      <c r="P261" s="15" t="n">
        <f aca="false">IF(A261="","",ROUND(I261*K261,2))</f>
        <v>48</v>
      </c>
      <c r="Q261" s="15" t="n">
        <f aca="false">IF(A261="","",O261-P261)</f>
        <v>33</v>
      </c>
      <c r="R261" s="14" t="str">
        <f aca="false">IF(A261="","",IF(OR(B261="",I261&lt;=0,J261&lt;=0,K261&lt;=0,L261&lt;0,L261&gt;0.8),"CHECK","OK"))</f>
        <v>OK</v>
      </c>
    </row>
    <row r="262" customFormat="false" ht="15" hidden="false" customHeight="false" outlineLevel="0" collapsed="false">
      <c r="A262" s="16" t="s">
        <v>443</v>
      </c>
      <c r="B262" s="17" t="n">
        <v>46007</v>
      </c>
      <c r="C262" s="16" t="s">
        <v>444</v>
      </c>
      <c r="D262" s="16" t="s">
        <v>29</v>
      </c>
      <c r="E262" s="16" t="s">
        <v>42</v>
      </c>
      <c r="F262" s="18" t="s">
        <v>115</v>
      </c>
      <c r="G262" s="18" t="s">
        <v>38</v>
      </c>
      <c r="H262" s="18" t="s">
        <v>60</v>
      </c>
      <c r="I262" s="19" t="n">
        <v>2</v>
      </c>
      <c r="J262" s="20" t="n">
        <v>195</v>
      </c>
      <c r="K262" s="20" t="n">
        <v>122</v>
      </c>
      <c r="L262" s="21" t="n">
        <v>0.05</v>
      </c>
      <c r="M262" s="14" t="str">
        <f aca="false">IF(B262="","",YEAR(B262)&amp;"-"&amp;IF(MONTH(B262)&lt;10,"0"&amp;MONTH(B262),MONTH(B262)))</f>
        <v>2025-12</v>
      </c>
      <c r="N262" s="15" t="n">
        <f aca="false">IF(A262="","",ROUND(I262*J262,2))</f>
        <v>390</v>
      </c>
      <c r="O262" s="15" t="n">
        <f aca="false">IF(A262="","",ROUND(I262*J262*(1-L262),2))</f>
        <v>370.5</v>
      </c>
      <c r="P262" s="15" t="n">
        <f aca="false">IF(A262="","",ROUND(I262*K262,2))</f>
        <v>244</v>
      </c>
      <c r="Q262" s="15" t="n">
        <f aca="false">IF(A262="","",O262-P262)</f>
        <v>126.5</v>
      </c>
      <c r="R262" s="14" t="str">
        <f aca="false">IF(A262="","",IF(OR(B262="",I262&lt;=0,J262&lt;=0,K262&lt;=0,L262&lt;0,L262&gt;0.8),"CHECK","OK"))</f>
        <v>OK</v>
      </c>
    </row>
    <row r="263" customFormat="false" ht="15" hidden="false" customHeight="false" outlineLevel="0" collapsed="false">
      <c r="A263" s="8" t="s">
        <v>445</v>
      </c>
      <c r="B263" s="9" t="n">
        <v>46007</v>
      </c>
      <c r="C263" s="8" t="s">
        <v>428</v>
      </c>
      <c r="D263" s="8" t="s">
        <v>29</v>
      </c>
      <c r="E263" s="8" t="s">
        <v>30</v>
      </c>
      <c r="F263" s="10" t="s">
        <v>55</v>
      </c>
      <c r="G263" s="10" t="s">
        <v>38</v>
      </c>
      <c r="H263" s="10" t="s">
        <v>60</v>
      </c>
      <c r="I263" s="11" t="n">
        <v>3</v>
      </c>
      <c r="J263" s="12" t="n">
        <v>195</v>
      </c>
      <c r="K263" s="12" t="n">
        <v>122</v>
      </c>
      <c r="L263" s="13" t="n">
        <v>0</v>
      </c>
      <c r="M263" s="14" t="str">
        <f aca="false">IF(B263="","",YEAR(B263)&amp;"-"&amp;IF(MONTH(B263)&lt;10,"0"&amp;MONTH(B263),MONTH(B263)))</f>
        <v>2025-12</v>
      </c>
      <c r="N263" s="15" t="n">
        <f aca="false">IF(A263="","",ROUND(I263*J263,2))</f>
        <v>585</v>
      </c>
      <c r="O263" s="15" t="n">
        <f aca="false">IF(A263="","",ROUND(I263*J263*(1-L263),2))</f>
        <v>585</v>
      </c>
      <c r="P263" s="15" t="n">
        <f aca="false">IF(A263="","",ROUND(I263*K263,2))</f>
        <v>366</v>
      </c>
      <c r="Q263" s="15" t="n">
        <f aca="false">IF(A263="","",O263-P263)</f>
        <v>219</v>
      </c>
      <c r="R263" s="14" t="str">
        <f aca="false">IF(A263="","",IF(OR(B263="",I263&lt;=0,J263&lt;=0,K263&lt;=0,L263&lt;0,L263&gt;0.8),"CHECK","OK"))</f>
        <v>OK</v>
      </c>
    </row>
    <row r="264" customFormat="false" ht="15" hidden="false" customHeight="false" outlineLevel="0" collapsed="false">
      <c r="A264" s="16" t="s">
        <v>446</v>
      </c>
      <c r="B264" s="17" t="n">
        <v>46007</v>
      </c>
      <c r="C264" s="16" t="s">
        <v>447</v>
      </c>
      <c r="D264" s="16" t="s">
        <v>35</v>
      </c>
      <c r="E264" s="16" t="s">
        <v>30</v>
      </c>
      <c r="F264" s="18" t="s">
        <v>80</v>
      </c>
      <c r="G264" s="18" t="s">
        <v>38</v>
      </c>
      <c r="H264" s="18" t="s">
        <v>44</v>
      </c>
      <c r="I264" s="19" t="n">
        <v>2</v>
      </c>
      <c r="J264" s="20" t="n">
        <v>45</v>
      </c>
      <c r="K264" s="20" t="n">
        <v>24</v>
      </c>
      <c r="L264" s="21" t="n">
        <v>0.05</v>
      </c>
      <c r="M264" s="14" t="str">
        <f aca="false">IF(B264="","",YEAR(B264)&amp;"-"&amp;IF(MONTH(B264)&lt;10,"0"&amp;MONTH(B264),MONTH(B264)))</f>
        <v>2025-12</v>
      </c>
      <c r="N264" s="15" t="n">
        <f aca="false">IF(A264="","",ROUND(I264*J264,2))</f>
        <v>90</v>
      </c>
      <c r="O264" s="15" t="n">
        <f aca="false">IF(A264="","",ROUND(I264*J264*(1-L264),2))</f>
        <v>85.5</v>
      </c>
      <c r="P264" s="15" t="n">
        <f aca="false">IF(A264="","",ROUND(I264*K264,2))</f>
        <v>48</v>
      </c>
      <c r="Q264" s="15" t="n">
        <f aca="false">IF(A264="","",O264-P264)</f>
        <v>37.5</v>
      </c>
      <c r="R264" s="14" t="str">
        <f aca="false">IF(A264="","",IF(OR(B264="",I264&lt;=0,J264&lt;=0,K264&lt;=0,L264&lt;0,L264&gt;0.8),"CHECK","OK"))</f>
        <v>OK</v>
      </c>
    </row>
    <row r="265" customFormat="false" ht="15" hidden="false" customHeight="false" outlineLevel="0" collapsed="false">
      <c r="A265" s="8" t="s">
        <v>446</v>
      </c>
      <c r="B265" s="9" t="n">
        <v>46007</v>
      </c>
      <c r="C265" s="8" t="s">
        <v>447</v>
      </c>
      <c r="D265" s="8" t="s">
        <v>35</v>
      </c>
      <c r="E265" s="8" t="s">
        <v>30</v>
      </c>
      <c r="F265" s="10" t="s">
        <v>80</v>
      </c>
      <c r="G265" s="10" t="s">
        <v>38</v>
      </c>
      <c r="H265" s="10" t="s">
        <v>81</v>
      </c>
      <c r="I265" s="11" t="n">
        <v>5</v>
      </c>
      <c r="J265" s="12" t="n">
        <v>58</v>
      </c>
      <c r="K265" s="12" t="n">
        <v>31</v>
      </c>
      <c r="L265" s="13" t="n">
        <v>0</v>
      </c>
      <c r="M265" s="14" t="str">
        <f aca="false">IF(B265="","",YEAR(B265)&amp;"-"&amp;IF(MONTH(B265)&lt;10,"0"&amp;MONTH(B265),MONTH(B265)))</f>
        <v>2025-12</v>
      </c>
      <c r="N265" s="15" t="n">
        <f aca="false">IF(A265="","",ROUND(I265*J265,2))</f>
        <v>290</v>
      </c>
      <c r="O265" s="15" t="n">
        <f aca="false">IF(A265="","",ROUND(I265*J265*(1-L265),2))</f>
        <v>290</v>
      </c>
      <c r="P265" s="15" t="n">
        <f aca="false">IF(A265="","",ROUND(I265*K265,2))</f>
        <v>155</v>
      </c>
      <c r="Q265" s="15" t="n">
        <f aca="false">IF(A265="","",O265-P265)</f>
        <v>135</v>
      </c>
      <c r="R265" s="14" t="str">
        <f aca="false">IF(A265="","",IF(OR(B265="",I265&lt;=0,J265&lt;=0,K265&lt;=0,L265&lt;0,L265&gt;0.8),"CHECK","OK"))</f>
        <v>OK</v>
      </c>
    </row>
    <row r="266" customFormat="false" ht="15" hidden="false" customHeight="false" outlineLevel="0" collapsed="false">
      <c r="A266" s="16" t="s">
        <v>448</v>
      </c>
      <c r="B266" s="17" t="n">
        <v>46008</v>
      </c>
      <c r="C266" s="16" t="s">
        <v>449</v>
      </c>
      <c r="D266" s="16" t="s">
        <v>29</v>
      </c>
      <c r="E266" s="16" t="s">
        <v>42</v>
      </c>
      <c r="F266" s="18" t="s">
        <v>119</v>
      </c>
      <c r="G266" s="18" t="s">
        <v>38</v>
      </c>
      <c r="H266" s="18" t="s">
        <v>132</v>
      </c>
      <c r="I266" s="19" t="n">
        <v>7</v>
      </c>
      <c r="J266" s="20" t="n">
        <v>64</v>
      </c>
      <c r="K266" s="20" t="n">
        <v>49</v>
      </c>
      <c r="L266" s="21" t="n">
        <v>0</v>
      </c>
      <c r="M266" s="14" t="str">
        <f aca="false">IF(B266="","",YEAR(B266)&amp;"-"&amp;IF(MONTH(B266)&lt;10,"0"&amp;MONTH(B266),MONTH(B266)))</f>
        <v>2025-12</v>
      </c>
      <c r="N266" s="15" t="n">
        <f aca="false">IF(A266="","",ROUND(I266*J266,2))</f>
        <v>448</v>
      </c>
      <c r="O266" s="15" t="n">
        <f aca="false">IF(A266="","",ROUND(I266*J266*(1-L266),2))</f>
        <v>448</v>
      </c>
      <c r="P266" s="15" t="n">
        <f aca="false">IF(A266="","",ROUND(I266*K266,2))</f>
        <v>343</v>
      </c>
      <c r="Q266" s="15" t="n">
        <f aca="false">IF(A266="","",O266-P266)</f>
        <v>105</v>
      </c>
      <c r="R266" s="14" t="str">
        <f aca="false">IF(A266="","",IF(OR(B266="",I266&lt;=0,J266&lt;=0,K266&lt;=0,L266&lt;0,L266&gt;0.8),"CHECK","OK"))</f>
        <v>OK</v>
      </c>
    </row>
    <row r="267" customFormat="false" ht="15" hidden="false" customHeight="false" outlineLevel="0" collapsed="false">
      <c r="A267" s="8" t="s">
        <v>450</v>
      </c>
      <c r="B267" s="9" t="n">
        <v>46009</v>
      </c>
      <c r="C267" s="8" t="s">
        <v>451</v>
      </c>
      <c r="D267" s="8" t="s">
        <v>22</v>
      </c>
      <c r="E267" s="8" t="s">
        <v>36</v>
      </c>
      <c r="F267" s="10" t="s">
        <v>106</v>
      </c>
      <c r="G267" s="10" t="s">
        <v>25</v>
      </c>
      <c r="H267" s="10" t="s">
        <v>32</v>
      </c>
      <c r="I267" s="11" t="n">
        <v>3</v>
      </c>
      <c r="J267" s="12" t="n">
        <v>389</v>
      </c>
      <c r="K267" s="12" t="n">
        <v>235</v>
      </c>
      <c r="L267" s="13" t="n">
        <v>0.15</v>
      </c>
      <c r="M267" s="14" t="str">
        <f aca="false">IF(B267="","",YEAR(B267)&amp;"-"&amp;IF(MONTH(B267)&lt;10,"0"&amp;MONTH(B267),MONTH(B267)))</f>
        <v>2025-12</v>
      </c>
      <c r="N267" s="15" t="n">
        <f aca="false">IF(A267="","",ROUND(I267*J267,2))</f>
        <v>1167</v>
      </c>
      <c r="O267" s="15" t="n">
        <f aca="false">IF(A267="","",ROUND(I267*J267*(1-L267),2))</f>
        <v>991.95</v>
      </c>
      <c r="P267" s="15" t="n">
        <f aca="false">IF(A267="","",ROUND(I267*K267,2))</f>
        <v>705</v>
      </c>
      <c r="Q267" s="15" t="n">
        <f aca="false">IF(A267="","",O267-P267)</f>
        <v>286.95</v>
      </c>
      <c r="R267" s="14" t="str">
        <f aca="false">IF(A267="","",IF(OR(B267="",I267&lt;=0,J267&lt;=0,K267&lt;=0,L267&lt;0,L267&gt;0.8),"CHECK","OK"))</f>
        <v>OK</v>
      </c>
    </row>
    <row r="268" customFormat="false" ht="15" hidden="false" customHeight="false" outlineLevel="0" collapsed="false">
      <c r="A268" s="16" t="s">
        <v>452</v>
      </c>
      <c r="B268" s="17" t="n">
        <v>46009</v>
      </c>
      <c r="C268" s="16" t="s">
        <v>453</v>
      </c>
      <c r="D268" s="16" t="s">
        <v>35</v>
      </c>
      <c r="E268" s="16" t="s">
        <v>30</v>
      </c>
      <c r="F268" s="18" t="s">
        <v>76</v>
      </c>
      <c r="G268" s="18" t="s">
        <v>38</v>
      </c>
      <c r="H268" s="18" t="s">
        <v>60</v>
      </c>
      <c r="I268" s="19" t="n">
        <v>4</v>
      </c>
      <c r="J268" s="20" t="n">
        <v>195</v>
      </c>
      <c r="K268" s="20" t="n">
        <v>122</v>
      </c>
      <c r="L268" s="21" t="n">
        <v>0.2</v>
      </c>
      <c r="M268" s="14" t="str">
        <f aca="false">IF(B268="","",YEAR(B268)&amp;"-"&amp;IF(MONTH(B268)&lt;10,"0"&amp;MONTH(B268),MONTH(B268)))</f>
        <v>2025-12</v>
      </c>
      <c r="N268" s="15" t="n">
        <f aca="false">IF(A268="","",ROUND(I268*J268,2))</f>
        <v>780</v>
      </c>
      <c r="O268" s="15" t="n">
        <f aca="false">IF(A268="","",ROUND(I268*J268*(1-L268),2))</f>
        <v>624</v>
      </c>
      <c r="P268" s="15" t="n">
        <f aca="false">IF(A268="","",ROUND(I268*K268,2))</f>
        <v>488</v>
      </c>
      <c r="Q268" s="15" t="n">
        <f aca="false">IF(A268="","",O268-P268)</f>
        <v>136</v>
      </c>
      <c r="R268" s="14" t="str">
        <f aca="false">IF(A268="","",IF(OR(B268="",I268&lt;=0,J268&lt;=0,K268&lt;=0,L268&lt;0,L268&gt;0.8),"CHECK","OK"))</f>
        <v>OK</v>
      </c>
    </row>
    <row r="269" customFormat="false" ht="15" hidden="false" customHeight="false" outlineLevel="0" collapsed="false">
      <c r="A269" s="8" t="s">
        <v>452</v>
      </c>
      <c r="B269" s="9" t="n">
        <v>46009</v>
      </c>
      <c r="C269" s="8" t="s">
        <v>453</v>
      </c>
      <c r="D269" s="8" t="s">
        <v>35</v>
      </c>
      <c r="E269" s="8" t="s">
        <v>30</v>
      </c>
      <c r="F269" s="10" t="s">
        <v>76</v>
      </c>
      <c r="G269" s="10" t="s">
        <v>48</v>
      </c>
      <c r="H269" s="10" t="s">
        <v>52</v>
      </c>
      <c r="I269" s="11" t="n">
        <v>3</v>
      </c>
      <c r="J269" s="12" t="n">
        <v>295</v>
      </c>
      <c r="K269" s="12" t="n">
        <v>235</v>
      </c>
      <c r="L269" s="13" t="n">
        <v>0.2</v>
      </c>
      <c r="M269" s="14" t="str">
        <f aca="false">IF(B269="","",YEAR(B269)&amp;"-"&amp;IF(MONTH(B269)&lt;10,"0"&amp;MONTH(B269),MONTH(B269)))</f>
        <v>2025-12</v>
      </c>
      <c r="N269" s="15" t="n">
        <f aca="false">IF(A269="","",ROUND(I269*J269,2))</f>
        <v>885</v>
      </c>
      <c r="O269" s="15" t="n">
        <f aca="false">IF(A269="","",ROUND(I269*J269*(1-L269),2))</f>
        <v>708</v>
      </c>
      <c r="P269" s="15" t="n">
        <f aca="false">IF(A269="","",ROUND(I269*K269,2))</f>
        <v>705</v>
      </c>
      <c r="Q269" s="15" t="n">
        <f aca="false">IF(A269="","",O269-P269)</f>
        <v>3</v>
      </c>
      <c r="R269" s="14" t="str">
        <f aca="false">IF(A269="","",IF(OR(B269="",I269&lt;=0,J269&lt;=0,K269&lt;=0,L269&lt;0,L269&gt;0.8),"CHECK","OK"))</f>
        <v>OK</v>
      </c>
    </row>
    <row r="270" customFormat="false" ht="15" hidden="false" customHeight="false" outlineLevel="0" collapsed="false">
      <c r="A270" s="16" t="s">
        <v>454</v>
      </c>
      <c r="B270" s="17" t="n">
        <v>46009</v>
      </c>
      <c r="C270" s="16" t="s">
        <v>324</v>
      </c>
      <c r="D270" s="16" t="s">
        <v>35</v>
      </c>
      <c r="E270" s="16" t="s">
        <v>42</v>
      </c>
      <c r="F270" s="18" t="s">
        <v>43</v>
      </c>
      <c r="G270" s="18" t="s">
        <v>25</v>
      </c>
      <c r="H270" s="18" t="s">
        <v>70</v>
      </c>
      <c r="I270" s="19" t="n">
        <v>1</v>
      </c>
      <c r="J270" s="20" t="n">
        <v>1250</v>
      </c>
      <c r="K270" s="20" t="n">
        <v>780</v>
      </c>
      <c r="L270" s="21" t="n">
        <v>0.1</v>
      </c>
      <c r="M270" s="14" t="str">
        <f aca="false">IF(B270="","",YEAR(B270)&amp;"-"&amp;IF(MONTH(B270)&lt;10,"0"&amp;MONTH(B270),MONTH(B270)))</f>
        <v>2025-12</v>
      </c>
      <c r="N270" s="15" t="n">
        <f aca="false">IF(A270="","",ROUND(I270*J270,2))</f>
        <v>1250</v>
      </c>
      <c r="O270" s="15" t="n">
        <f aca="false">IF(A270="","",ROUND(I270*J270*(1-L270),2))</f>
        <v>1125</v>
      </c>
      <c r="P270" s="15" t="n">
        <f aca="false">IF(A270="","",ROUND(I270*K270,2))</f>
        <v>780</v>
      </c>
      <c r="Q270" s="15" t="n">
        <f aca="false">IF(A270="","",O270-P270)</f>
        <v>345</v>
      </c>
      <c r="R270" s="14" t="str">
        <f aca="false">IF(A270="","",IF(OR(B270="",I270&lt;=0,J270&lt;=0,K270&lt;=0,L270&lt;0,L270&gt;0.8),"CHECK","OK"))</f>
        <v>OK</v>
      </c>
    </row>
    <row r="271" customFormat="false" ht="15" hidden="false" customHeight="false" outlineLevel="0" collapsed="false">
      <c r="A271" s="8" t="s">
        <v>455</v>
      </c>
      <c r="B271" s="9" t="n">
        <v>46009</v>
      </c>
      <c r="C271" s="8" t="s">
        <v>456</v>
      </c>
      <c r="D271" s="8" t="s">
        <v>22</v>
      </c>
      <c r="E271" s="8" t="s">
        <v>42</v>
      </c>
      <c r="F271" s="10" t="s">
        <v>186</v>
      </c>
      <c r="G271" s="10" t="s">
        <v>48</v>
      </c>
      <c r="H271" s="10" t="s">
        <v>150</v>
      </c>
      <c r="I271" s="11" t="n">
        <v>3</v>
      </c>
      <c r="J271" s="12" t="n">
        <v>560</v>
      </c>
      <c r="K271" s="12" t="n">
        <v>445</v>
      </c>
      <c r="L271" s="13" t="n">
        <v>0.2</v>
      </c>
      <c r="M271" s="14" t="str">
        <f aca="false">IF(B271="","",YEAR(B271)&amp;"-"&amp;IF(MONTH(B271)&lt;10,"0"&amp;MONTH(B271),MONTH(B271)))</f>
        <v>2025-12</v>
      </c>
      <c r="N271" s="15" t="n">
        <f aca="false">IF(A271="","",ROUND(I271*J271,2))</f>
        <v>1680</v>
      </c>
      <c r="O271" s="15" t="n">
        <f aca="false">IF(A271="","",ROUND(I271*J271*(1-L271),2))</f>
        <v>1344</v>
      </c>
      <c r="P271" s="15" t="n">
        <f aca="false">IF(A271="","",ROUND(I271*K271,2))</f>
        <v>1335</v>
      </c>
      <c r="Q271" s="15" t="n">
        <f aca="false">IF(A271="","",O271-P271)</f>
        <v>9</v>
      </c>
      <c r="R271" s="14" t="str">
        <f aca="false">IF(A271="","",IF(OR(B271="",I271&lt;=0,J271&lt;=0,K271&lt;=0,L271&lt;0,L271&gt;0.8),"CHECK","OK"))</f>
        <v>OK</v>
      </c>
    </row>
    <row r="272" customFormat="false" ht="15" hidden="false" customHeight="false" outlineLevel="0" collapsed="false">
      <c r="A272" s="16" t="s">
        <v>457</v>
      </c>
      <c r="B272" s="17" t="n">
        <v>46010</v>
      </c>
      <c r="C272" s="16" t="s">
        <v>254</v>
      </c>
      <c r="D272" s="16" t="s">
        <v>35</v>
      </c>
      <c r="E272" s="16" t="s">
        <v>23</v>
      </c>
      <c r="F272" s="18" t="s">
        <v>68</v>
      </c>
      <c r="G272" s="18" t="s">
        <v>38</v>
      </c>
      <c r="H272" s="18" t="s">
        <v>132</v>
      </c>
      <c r="I272" s="19" t="n">
        <v>3</v>
      </c>
      <c r="J272" s="20" t="n">
        <v>64</v>
      </c>
      <c r="K272" s="20" t="n">
        <v>49</v>
      </c>
      <c r="L272" s="21" t="n">
        <v>0.2</v>
      </c>
      <c r="M272" s="14" t="str">
        <f aca="false">IF(B272="","",YEAR(B272)&amp;"-"&amp;IF(MONTH(B272)&lt;10,"0"&amp;MONTH(B272),MONTH(B272)))</f>
        <v>2025-12</v>
      </c>
      <c r="N272" s="15" t="n">
        <f aca="false">IF(A272="","",ROUND(I272*J272,2))</f>
        <v>192</v>
      </c>
      <c r="O272" s="15" t="n">
        <f aca="false">IF(A272="","",ROUND(I272*J272*(1-L272),2))</f>
        <v>153.6</v>
      </c>
      <c r="P272" s="15" t="n">
        <f aca="false">IF(A272="","",ROUND(I272*K272,2))</f>
        <v>147</v>
      </c>
      <c r="Q272" s="15" t="n">
        <f aca="false">IF(A272="","",O272-P272)</f>
        <v>6.59999999999999</v>
      </c>
      <c r="R272" s="14" t="str">
        <f aca="false">IF(A272="","",IF(OR(B272="",I272&lt;=0,J272&lt;=0,K272&lt;=0,L272&lt;0,L272&gt;0.8),"CHECK","OK"))</f>
        <v>OK</v>
      </c>
    </row>
    <row r="273" customFormat="false" ht="15" hidden="false" customHeight="false" outlineLevel="0" collapsed="false">
      <c r="A273" s="8" t="s">
        <v>458</v>
      </c>
      <c r="B273" s="9" t="n">
        <v>46010</v>
      </c>
      <c r="C273" s="8" t="s">
        <v>459</v>
      </c>
      <c r="D273" s="8" t="s">
        <v>35</v>
      </c>
      <c r="E273" s="8" t="s">
        <v>30</v>
      </c>
      <c r="F273" s="10" t="s">
        <v>31</v>
      </c>
      <c r="G273" s="10" t="s">
        <v>25</v>
      </c>
      <c r="H273" s="10" t="s">
        <v>26</v>
      </c>
      <c r="I273" s="11" t="n">
        <v>7</v>
      </c>
      <c r="J273" s="12" t="n">
        <v>165</v>
      </c>
      <c r="K273" s="12" t="n">
        <v>78</v>
      </c>
      <c r="L273" s="13" t="n">
        <v>0</v>
      </c>
      <c r="M273" s="14" t="str">
        <f aca="false">IF(B273="","",YEAR(B273)&amp;"-"&amp;IF(MONTH(B273)&lt;10,"0"&amp;MONTH(B273),MONTH(B273)))</f>
        <v>2025-12</v>
      </c>
      <c r="N273" s="15" t="n">
        <f aca="false">IF(A273="","",ROUND(I273*J273,2))</f>
        <v>1155</v>
      </c>
      <c r="O273" s="15" t="n">
        <f aca="false">IF(A273="","",ROUND(I273*J273*(1-L273),2))</f>
        <v>1155</v>
      </c>
      <c r="P273" s="15" t="n">
        <f aca="false">IF(A273="","",ROUND(I273*K273,2))</f>
        <v>546</v>
      </c>
      <c r="Q273" s="15" t="n">
        <f aca="false">IF(A273="","",O273-P273)</f>
        <v>609</v>
      </c>
      <c r="R273" s="14" t="str">
        <f aca="false">IF(A273="","",IF(OR(B273="",I273&lt;=0,J273&lt;=0,K273&lt;=0,L273&lt;0,L273&gt;0.8),"CHECK","OK"))</f>
        <v>OK</v>
      </c>
    </row>
    <row r="274" customFormat="false" ht="15" hidden="false" customHeight="false" outlineLevel="0" collapsed="false">
      <c r="A274" s="16" t="s">
        <v>460</v>
      </c>
      <c r="B274" s="17" t="n">
        <v>46010</v>
      </c>
      <c r="C274" s="16" t="s">
        <v>461</v>
      </c>
      <c r="D274" s="16" t="s">
        <v>35</v>
      </c>
      <c r="E274" s="16" t="s">
        <v>30</v>
      </c>
      <c r="F274" s="18" t="s">
        <v>85</v>
      </c>
      <c r="G274" s="18" t="s">
        <v>38</v>
      </c>
      <c r="H274" s="18" t="s">
        <v>132</v>
      </c>
      <c r="I274" s="19" t="n">
        <v>5</v>
      </c>
      <c r="J274" s="20" t="n">
        <v>64</v>
      </c>
      <c r="K274" s="20" t="n">
        <v>49</v>
      </c>
      <c r="L274" s="21" t="n">
        <v>0.25</v>
      </c>
      <c r="M274" s="14" t="str">
        <f aca="false">IF(B274="","",YEAR(B274)&amp;"-"&amp;IF(MONTH(B274)&lt;10,"0"&amp;MONTH(B274),MONTH(B274)))</f>
        <v>2025-12</v>
      </c>
      <c r="N274" s="15" t="n">
        <f aca="false">IF(A274="","",ROUND(I274*J274,2))</f>
        <v>320</v>
      </c>
      <c r="O274" s="15" t="n">
        <f aca="false">IF(A274="","",ROUND(I274*J274*(1-L274),2))</f>
        <v>240</v>
      </c>
      <c r="P274" s="15" t="n">
        <f aca="false">IF(A274="","",ROUND(I274*K274,2))</f>
        <v>245</v>
      </c>
      <c r="Q274" s="15" t="n">
        <f aca="false">IF(A274="","",O274-P274)</f>
        <v>-5</v>
      </c>
      <c r="R274" s="14" t="str">
        <f aca="false">IF(A274="","",IF(OR(B274="",I274&lt;=0,J274&lt;=0,K274&lt;=0,L274&lt;0,L274&gt;0.8),"CHECK","OK"))</f>
        <v>OK</v>
      </c>
    </row>
    <row r="275" customFormat="false" ht="15" hidden="false" customHeight="false" outlineLevel="0" collapsed="false">
      <c r="A275" s="8" t="s">
        <v>462</v>
      </c>
      <c r="B275" s="9" t="n">
        <v>46010</v>
      </c>
      <c r="C275" s="8" t="s">
        <v>463</v>
      </c>
      <c r="D275" s="8" t="s">
        <v>35</v>
      </c>
      <c r="E275" s="8" t="s">
        <v>42</v>
      </c>
      <c r="F275" s="10" t="s">
        <v>186</v>
      </c>
      <c r="G275" s="10" t="s">
        <v>48</v>
      </c>
      <c r="H275" s="10" t="s">
        <v>52</v>
      </c>
      <c r="I275" s="11" t="n">
        <v>3</v>
      </c>
      <c r="J275" s="12" t="n">
        <v>295</v>
      </c>
      <c r="K275" s="12" t="n">
        <v>235</v>
      </c>
      <c r="L275" s="13" t="n">
        <v>0.25</v>
      </c>
      <c r="M275" s="14" t="str">
        <f aca="false">IF(B275="","",YEAR(B275)&amp;"-"&amp;IF(MONTH(B275)&lt;10,"0"&amp;MONTH(B275),MONTH(B275)))</f>
        <v>2025-12</v>
      </c>
      <c r="N275" s="15" t="n">
        <f aca="false">IF(A275="","",ROUND(I275*J275,2))</f>
        <v>885</v>
      </c>
      <c r="O275" s="15" t="n">
        <f aca="false">IF(A275="","",ROUND(I275*J275*(1-L275),2))</f>
        <v>663.75</v>
      </c>
      <c r="P275" s="15" t="n">
        <f aca="false">IF(A275="","",ROUND(I275*K275,2))</f>
        <v>705</v>
      </c>
      <c r="Q275" s="15" t="n">
        <f aca="false">IF(A275="","",O275-P275)</f>
        <v>-41.25</v>
      </c>
      <c r="R275" s="14" t="str">
        <f aca="false">IF(A275="","",IF(OR(B275="",I275&lt;=0,J275&lt;=0,K275&lt;=0,L275&lt;0,L275&gt;0.8),"CHECK","OK"))</f>
        <v>OK</v>
      </c>
    </row>
    <row r="276" customFormat="false" ht="15" hidden="false" customHeight="false" outlineLevel="0" collapsed="false">
      <c r="A276" s="16" t="s">
        <v>464</v>
      </c>
      <c r="B276" s="17" t="n">
        <v>46010</v>
      </c>
      <c r="C276" s="16" t="s">
        <v>34</v>
      </c>
      <c r="D276" s="16" t="s">
        <v>35</v>
      </c>
      <c r="E276" s="16" t="s">
        <v>30</v>
      </c>
      <c r="F276" s="18" t="s">
        <v>76</v>
      </c>
      <c r="G276" s="18" t="s">
        <v>25</v>
      </c>
      <c r="H276" s="18" t="s">
        <v>92</v>
      </c>
      <c r="I276" s="19" t="n">
        <v>2</v>
      </c>
      <c r="J276" s="20" t="n">
        <v>320</v>
      </c>
      <c r="K276" s="20" t="n">
        <v>185</v>
      </c>
      <c r="L276" s="21" t="n">
        <v>0</v>
      </c>
      <c r="M276" s="14" t="str">
        <f aca="false">IF(B276="","",YEAR(B276)&amp;"-"&amp;IF(MONTH(B276)&lt;10,"0"&amp;MONTH(B276),MONTH(B276)))</f>
        <v>2025-12</v>
      </c>
      <c r="N276" s="15" t="n">
        <f aca="false">IF(A276="","",ROUND(I276*J276,2))</f>
        <v>640</v>
      </c>
      <c r="O276" s="15" t="n">
        <f aca="false">IF(A276="","",ROUND(I276*J276*(1-L276),2))</f>
        <v>640</v>
      </c>
      <c r="P276" s="15" t="n">
        <f aca="false">IF(A276="","",ROUND(I276*K276,2))</f>
        <v>370</v>
      </c>
      <c r="Q276" s="15" t="n">
        <f aca="false">IF(A276="","",O276-P276)</f>
        <v>270</v>
      </c>
      <c r="R276" s="14" t="str">
        <f aca="false">IF(A276="","",IF(OR(B276="",I276&lt;=0,J276&lt;=0,K276&lt;=0,L276&lt;0,L276&gt;0.8),"CHECK","OK"))</f>
        <v>OK</v>
      </c>
    </row>
    <row r="277" customFormat="false" ht="15" hidden="false" customHeight="false" outlineLevel="0" collapsed="false">
      <c r="A277" s="8" t="s">
        <v>465</v>
      </c>
      <c r="B277" s="9" t="n">
        <v>46010</v>
      </c>
      <c r="C277" s="8" t="s">
        <v>296</v>
      </c>
      <c r="D277" s="8" t="s">
        <v>29</v>
      </c>
      <c r="E277" s="8" t="s">
        <v>30</v>
      </c>
      <c r="F277" s="10" t="s">
        <v>55</v>
      </c>
      <c r="G277" s="10" t="s">
        <v>48</v>
      </c>
      <c r="H277" s="10" t="s">
        <v>120</v>
      </c>
      <c r="I277" s="11" t="n">
        <v>5</v>
      </c>
      <c r="J277" s="12" t="n">
        <v>185</v>
      </c>
      <c r="K277" s="12" t="n">
        <v>110</v>
      </c>
      <c r="L277" s="13" t="n">
        <v>0.1</v>
      </c>
      <c r="M277" s="14" t="str">
        <f aca="false">IF(B277="","",YEAR(B277)&amp;"-"&amp;IF(MONTH(B277)&lt;10,"0"&amp;MONTH(B277),MONTH(B277)))</f>
        <v>2025-12</v>
      </c>
      <c r="N277" s="15" t="n">
        <f aca="false">IF(A277="","",ROUND(I277*J277,2))</f>
        <v>925</v>
      </c>
      <c r="O277" s="15" t="n">
        <f aca="false">IF(A277="","",ROUND(I277*J277*(1-L277),2))</f>
        <v>832.5</v>
      </c>
      <c r="P277" s="15" t="n">
        <f aca="false">IF(A277="","",ROUND(I277*K277,2))</f>
        <v>550</v>
      </c>
      <c r="Q277" s="15" t="n">
        <f aca="false">IF(A277="","",O277-P277)</f>
        <v>282.5</v>
      </c>
      <c r="R277" s="14" t="str">
        <f aca="false">IF(A277="","",IF(OR(B277="",I277&lt;=0,J277&lt;=0,K277&lt;=0,L277&lt;0,L277&gt;0.8),"CHECK","OK"))</f>
        <v>OK</v>
      </c>
    </row>
    <row r="278" customFormat="false" ht="15" hidden="false" customHeight="false" outlineLevel="0" collapsed="false">
      <c r="A278" s="16" t="s">
        <v>466</v>
      </c>
      <c r="B278" s="17" t="n">
        <v>46011</v>
      </c>
      <c r="C278" s="16" t="s">
        <v>467</v>
      </c>
      <c r="D278" s="16" t="s">
        <v>22</v>
      </c>
      <c r="E278" s="16" t="s">
        <v>36</v>
      </c>
      <c r="F278" s="18" t="s">
        <v>153</v>
      </c>
      <c r="G278" s="18" t="s">
        <v>38</v>
      </c>
      <c r="H278" s="18" t="s">
        <v>60</v>
      </c>
      <c r="I278" s="19" t="n">
        <v>5</v>
      </c>
      <c r="J278" s="20" t="n">
        <v>195</v>
      </c>
      <c r="K278" s="20" t="n">
        <v>122</v>
      </c>
      <c r="L278" s="21" t="n">
        <v>0</v>
      </c>
      <c r="M278" s="14" t="str">
        <f aca="false">IF(B278="","",YEAR(B278)&amp;"-"&amp;IF(MONTH(B278)&lt;10,"0"&amp;MONTH(B278),MONTH(B278)))</f>
        <v>2025-12</v>
      </c>
      <c r="N278" s="15" t="n">
        <f aca="false">IF(A278="","",ROUND(I278*J278,2))</f>
        <v>975</v>
      </c>
      <c r="O278" s="15" t="n">
        <f aca="false">IF(A278="","",ROUND(I278*J278*(1-L278),2))</f>
        <v>975</v>
      </c>
      <c r="P278" s="15" t="n">
        <f aca="false">IF(A278="","",ROUND(I278*K278,2))</f>
        <v>610</v>
      </c>
      <c r="Q278" s="15" t="n">
        <f aca="false">IF(A278="","",O278-P278)</f>
        <v>365</v>
      </c>
      <c r="R278" s="14" t="str">
        <f aca="false">IF(A278="","",IF(OR(B278="",I278&lt;=0,J278&lt;=0,K278&lt;=0,L278&lt;0,L278&gt;0.8),"CHECK","OK"))</f>
        <v>OK</v>
      </c>
    </row>
    <row r="279" customFormat="false" ht="15" hidden="false" customHeight="false" outlineLevel="0" collapsed="false">
      <c r="A279" s="8" t="s">
        <v>468</v>
      </c>
      <c r="B279" s="9" t="n">
        <v>46011</v>
      </c>
      <c r="C279" s="8" t="s">
        <v>372</v>
      </c>
      <c r="D279" s="8" t="s">
        <v>22</v>
      </c>
      <c r="E279" s="8" t="s">
        <v>30</v>
      </c>
      <c r="F279" s="10" t="s">
        <v>80</v>
      </c>
      <c r="G279" s="10" t="s">
        <v>25</v>
      </c>
      <c r="H279" s="10" t="s">
        <v>26</v>
      </c>
      <c r="I279" s="11" t="n">
        <v>2</v>
      </c>
      <c r="J279" s="12" t="n">
        <v>165</v>
      </c>
      <c r="K279" s="12" t="n">
        <v>78</v>
      </c>
      <c r="L279" s="13" t="n">
        <v>0</v>
      </c>
      <c r="M279" s="14" t="str">
        <f aca="false">IF(B279="","",YEAR(B279)&amp;"-"&amp;IF(MONTH(B279)&lt;10,"0"&amp;MONTH(B279),MONTH(B279)))</f>
        <v>2025-12</v>
      </c>
      <c r="N279" s="15" t="n">
        <f aca="false">IF(A279="","",ROUND(I279*J279,2))</f>
        <v>330</v>
      </c>
      <c r="O279" s="15" t="n">
        <f aca="false">IF(A279="","",ROUND(I279*J279*(1-L279),2))</f>
        <v>330</v>
      </c>
      <c r="P279" s="15" t="n">
        <f aca="false">IF(A279="","",ROUND(I279*K279,2))</f>
        <v>156</v>
      </c>
      <c r="Q279" s="15" t="n">
        <f aca="false">IF(A279="","",O279-P279)</f>
        <v>174</v>
      </c>
      <c r="R279" s="14" t="str">
        <f aca="false">IF(A279="","",IF(OR(B279="",I279&lt;=0,J279&lt;=0,K279&lt;=0,L279&lt;0,L279&gt;0.8),"CHECK","OK"))</f>
        <v>OK</v>
      </c>
    </row>
    <row r="280" customFormat="false" ht="15" hidden="false" customHeight="false" outlineLevel="0" collapsed="false">
      <c r="A280" s="16" t="s">
        <v>469</v>
      </c>
      <c r="B280" s="17" t="n">
        <v>46011</v>
      </c>
      <c r="C280" s="16" t="s">
        <v>114</v>
      </c>
      <c r="D280" s="16" t="s">
        <v>29</v>
      </c>
      <c r="E280" s="16" t="s">
        <v>36</v>
      </c>
      <c r="F280" s="18" t="s">
        <v>106</v>
      </c>
      <c r="G280" s="18" t="s">
        <v>25</v>
      </c>
      <c r="H280" s="18" t="s">
        <v>212</v>
      </c>
      <c r="I280" s="19" t="n">
        <v>4</v>
      </c>
      <c r="J280" s="20" t="n">
        <v>449</v>
      </c>
      <c r="K280" s="20" t="n">
        <v>275</v>
      </c>
      <c r="L280" s="21" t="n">
        <v>0.1</v>
      </c>
      <c r="M280" s="14" t="str">
        <f aca="false">IF(B280="","",YEAR(B280)&amp;"-"&amp;IF(MONTH(B280)&lt;10,"0"&amp;MONTH(B280),MONTH(B280)))</f>
        <v>2025-12</v>
      </c>
      <c r="N280" s="15" t="n">
        <f aca="false">IF(A280="","",ROUND(I280*J280,2))</f>
        <v>1796</v>
      </c>
      <c r="O280" s="15" t="n">
        <f aca="false">IF(A280="","",ROUND(I280*J280*(1-L280),2))</f>
        <v>1616.4</v>
      </c>
      <c r="P280" s="15" t="n">
        <f aca="false">IF(A280="","",ROUND(I280*K280,2))</f>
        <v>1100</v>
      </c>
      <c r="Q280" s="15" t="n">
        <f aca="false">IF(A280="","",O280-P280)</f>
        <v>516.4</v>
      </c>
      <c r="R280" s="14" t="str">
        <f aca="false">IF(A280="","",IF(OR(B280="",I280&lt;=0,J280&lt;=0,K280&lt;=0,L280&lt;0,L280&gt;0.8),"CHECK","OK"))</f>
        <v>OK</v>
      </c>
    </row>
    <row r="281" customFormat="false" ht="15" hidden="false" customHeight="false" outlineLevel="0" collapsed="false">
      <c r="A281" s="8" t="s">
        <v>470</v>
      </c>
      <c r="B281" s="9" t="n">
        <v>46012</v>
      </c>
      <c r="C281" s="8" t="s">
        <v>471</v>
      </c>
      <c r="D281" s="8" t="s">
        <v>35</v>
      </c>
      <c r="E281" s="8" t="s">
        <v>36</v>
      </c>
      <c r="F281" s="10" t="s">
        <v>64</v>
      </c>
      <c r="G281" s="10" t="s">
        <v>48</v>
      </c>
      <c r="H281" s="10" t="s">
        <v>150</v>
      </c>
      <c r="I281" s="11" t="n">
        <v>6</v>
      </c>
      <c r="J281" s="12" t="n">
        <v>560</v>
      </c>
      <c r="K281" s="12" t="n">
        <v>445</v>
      </c>
      <c r="L281" s="13" t="n">
        <v>0.2</v>
      </c>
      <c r="M281" s="14" t="str">
        <f aca="false">IF(B281="","",YEAR(B281)&amp;"-"&amp;IF(MONTH(B281)&lt;10,"0"&amp;MONTH(B281),MONTH(B281)))</f>
        <v>2025-12</v>
      </c>
      <c r="N281" s="15" t="n">
        <f aca="false">IF(A281="","",ROUND(I281*J281,2))</f>
        <v>3360</v>
      </c>
      <c r="O281" s="15" t="n">
        <f aca="false">IF(A281="","",ROUND(I281*J281*(1-L281),2))</f>
        <v>2688</v>
      </c>
      <c r="P281" s="15" t="n">
        <f aca="false">IF(A281="","",ROUND(I281*K281,2))</f>
        <v>2670</v>
      </c>
      <c r="Q281" s="15" t="n">
        <f aca="false">IF(A281="","",O281-P281)</f>
        <v>18</v>
      </c>
      <c r="R281" s="14" t="str">
        <f aca="false">IF(A281="","",IF(OR(B281="",I281&lt;=0,J281&lt;=0,K281&lt;=0,L281&lt;0,L281&gt;0.8),"CHECK","OK"))</f>
        <v>OK</v>
      </c>
    </row>
    <row r="282" customFormat="false" ht="15" hidden="false" customHeight="false" outlineLevel="0" collapsed="false">
      <c r="A282" s="16" t="s">
        <v>470</v>
      </c>
      <c r="B282" s="17" t="n">
        <v>46012</v>
      </c>
      <c r="C282" s="16" t="s">
        <v>471</v>
      </c>
      <c r="D282" s="16" t="s">
        <v>35</v>
      </c>
      <c r="E282" s="16" t="s">
        <v>36</v>
      </c>
      <c r="F282" s="18" t="s">
        <v>64</v>
      </c>
      <c r="G282" s="18" t="s">
        <v>25</v>
      </c>
      <c r="H282" s="18" t="s">
        <v>143</v>
      </c>
      <c r="I282" s="19" t="n">
        <v>5</v>
      </c>
      <c r="J282" s="20" t="n">
        <v>980</v>
      </c>
      <c r="K282" s="20" t="n">
        <v>610</v>
      </c>
      <c r="L282" s="21" t="n">
        <v>0</v>
      </c>
      <c r="M282" s="14" t="str">
        <f aca="false">IF(B282="","",YEAR(B282)&amp;"-"&amp;IF(MONTH(B282)&lt;10,"0"&amp;MONTH(B282),MONTH(B282)))</f>
        <v>2025-12</v>
      </c>
      <c r="N282" s="15" t="n">
        <f aca="false">IF(A282="","",ROUND(I282*J282,2))</f>
        <v>4900</v>
      </c>
      <c r="O282" s="15" t="n">
        <f aca="false">IF(A282="","",ROUND(I282*J282*(1-L282),2))</f>
        <v>4900</v>
      </c>
      <c r="P282" s="15" t="n">
        <f aca="false">IF(A282="","",ROUND(I282*K282,2))</f>
        <v>3050</v>
      </c>
      <c r="Q282" s="15" t="n">
        <f aca="false">IF(A282="","",O282-P282)</f>
        <v>1850</v>
      </c>
      <c r="R282" s="14" t="str">
        <f aca="false">IF(A282="","",IF(OR(B282="",I282&lt;=0,J282&lt;=0,K282&lt;=0,L282&lt;0,L282&gt;0.8),"CHECK","OK"))</f>
        <v>OK</v>
      </c>
    </row>
    <row r="283" customFormat="false" ht="15" hidden="false" customHeight="false" outlineLevel="0" collapsed="false">
      <c r="A283" s="8" t="s">
        <v>472</v>
      </c>
      <c r="B283" s="9" t="n">
        <v>46012</v>
      </c>
      <c r="C283" s="8" t="s">
        <v>389</v>
      </c>
      <c r="D283" s="8" t="s">
        <v>35</v>
      </c>
      <c r="E283" s="8" t="s">
        <v>30</v>
      </c>
      <c r="F283" s="10" t="s">
        <v>85</v>
      </c>
      <c r="G283" s="10" t="s">
        <v>48</v>
      </c>
      <c r="H283" s="10" t="s">
        <v>49</v>
      </c>
      <c r="I283" s="11" t="n">
        <v>1</v>
      </c>
      <c r="J283" s="12" t="n">
        <v>75</v>
      </c>
      <c r="K283" s="12" t="n">
        <v>38</v>
      </c>
      <c r="L283" s="13" t="n">
        <v>0</v>
      </c>
      <c r="M283" s="14" t="str">
        <f aca="false">IF(B283="","",YEAR(B283)&amp;"-"&amp;IF(MONTH(B283)&lt;10,"0"&amp;MONTH(B283),MONTH(B283)))</f>
        <v>2025-12</v>
      </c>
      <c r="N283" s="15" t="n">
        <f aca="false">IF(A283="","",ROUND(I283*J283,2))</f>
        <v>75</v>
      </c>
      <c r="O283" s="15" t="n">
        <f aca="false">IF(A283="","",ROUND(I283*J283*(1-L283),2))</f>
        <v>75</v>
      </c>
      <c r="P283" s="15" t="n">
        <f aca="false">IF(A283="","",ROUND(I283*K283,2))</f>
        <v>38</v>
      </c>
      <c r="Q283" s="15" t="n">
        <f aca="false">IF(A283="","",O283-P283)</f>
        <v>37</v>
      </c>
      <c r="R283" s="14" t="str">
        <f aca="false">IF(A283="","",IF(OR(B283="",I283&lt;=0,J283&lt;=0,K283&lt;=0,L283&lt;0,L283&gt;0.8),"CHECK","OK"))</f>
        <v>OK</v>
      </c>
    </row>
    <row r="284" customFormat="false" ht="15" hidden="false" customHeight="false" outlineLevel="0" collapsed="false">
      <c r="A284" s="16" t="s">
        <v>473</v>
      </c>
      <c r="B284" s="17" t="n">
        <v>46012</v>
      </c>
      <c r="C284" s="16" t="s">
        <v>208</v>
      </c>
      <c r="D284" s="16" t="s">
        <v>35</v>
      </c>
      <c r="E284" s="16" t="s">
        <v>42</v>
      </c>
      <c r="F284" s="18" t="s">
        <v>186</v>
      </c>
      <c r="G284" s="18" t="s">
        <v>25</v>
      </c>
      <c r="H284" s="18" t="s">
        <v>212</v>
      </c>
      <c r="I284" s="19" t="n">
        <v>1</v>
      </c>
      <c r="J284" s="20" t="n">
        <v>449</v>
      </c>
      <c r="K284" s="20" t="n">
        <v>275</v>
      </c>
      <c r="L284" s="21" t="n">
        <v>0.1</v>
      </c>
      <c r="M284" s="14" t="str">
        <f aca="false">IF(B284="","",YEAR(B284)&amp;"-"&amp;IF(MONTH(B284)&lt;10,"0"&amp;MONTH(B284),MONTH(B284)))</f>
        <v>2025-12</v>
      </c>
      <c r="N284" s="15" t="n">
        <f aca="false">IF(A284="","",ROUND(I284*J284,2))</f>
        <v>449</v>
      </c>
      <c r="O284" s="15" t="n">
        <f aca="false">IF(A284="","",ROUND(I284*J284*(1-L284),2))</f>
        <v>404.1</v>
      </c>
      <c r="P284" s="15" t="n">
        <f aca="false">IF(A284="","",ROUND(I284*K284,2))</f>
        <v>275</v>
      </c>
      <c r="Q284" s="15" t="n">
        <f aca="false">IF(A284="","",O284-P284)</f>
        <v>129.1</v>
      </c>
      <c r="R284" s="14" t="str">
        <f aca="false">IF(A284="","",IF(OR(B284="",I284&lt;=0,J284&lt;=0,K284&lt;=0,L284&lt;0,L284&gt;0.8),"CHECK","OK"))</f>
        <v>OK</v>
      </c>
    </row>
    <row r="285" customFormat="false" ht="15" hidden="false" customHeight="false" outlineLevel="0" collapsed="false">
      <c r="A285" s="8" t="s">
        <v>474</v>
      </c>
      <c r="B285" s="9" t="n">
        <v>46012</v>
      </c>
      <c r="C285" s="8" t="s">
        <v>475</v>
      </c>
      <c r="D285" s="8" t="s">
        <v>35</v>
      </c>
      <c r="E285" s="8" t="s">
        <v>36</v>
      </c>
      <c r="F285" s="10" t="s">
        <v>64</v>
      </c>
      <c r="G285" s="10" t="s">
        <v>25</v>
      </c>
      <c r="H285" s="10" t="s">
        <v>32</v>
      </c>
      <c r="I285" s="11" t="n">
        <v>5</v>
      </c>
      <c r="J285" s="12" t="n">
        <v>389</v>
      </c>
      <c r="K285" s="12" t="n">
        <v>235</v>
      </c>
      <c r="L285" s="13" t="n">
        <v>0.05</v>
      </c>
      <c r="M285" s="14" t="str">
        <f aca="false">IF(B285="","",YEAR(B285)&amp;"-"&amp;IF(MONTH(B285)&lt;10,"0"&amp;MONTH(B285),MONTH(B285)))</f>
        <v>2025-12</v>
      </c>
      <c r="N285" s="15" t="n">
        <f aca="false">IF(A285="","",ROUND(I285*J285,2))</f>
        <v>1945</v>
      </c>
      <c r="O285" s="15" t="n">
        <f aca="false">IF(A285="","",ROUND(I285*J285*(1-L285),2))</f>
        <v>1847.75</v>
      </c>
      <c r="P285" s="15" t="n">
        <f aca="false">IF(A285="","",ROUND(I285*K285,2))</f>
        <v>1175</v>
      </c>
      <c r="Q285" s="15" t="n">
        <f aca="false">IF(A285="","",O285-P285)</f>
        <v>672.75</v>
      </c>
      <c r="R285" s="14" t="str">
        <f aca="false">IF(A285="","",IF(OR(B285="",I285&lt;=0,J285&lt;=0,K285&lt;=0,L285&lt;0,L285&gt;0.8),"CHECK","OK"))</f>
        <v>OK</v>
      </c>
    </row>
    <row r="286" customFormat="false" ht="15" hidden="false" customHeight="false" outlineLevel="0" collapsed="false">
      <c r="A286" s="16" t="s">
        <v>476</v>
      </c>
      <c r="B286" s="17" t="n">
        <v>46012</v>
      </c>
      <c r="C286" s="16" t="s">
        <v>206</v>
      </c>
      <c r="D286" s="16" t="s">
        <v>35</v>
      </c>
      <c r="E286" s="16" t="s">
        <v>23</v>
      </c>
      <c r="F286" s="18" t="s">
        <v>95</v>
      </c>
      <c r="G286" s="18" t="s">
        <v>48</v>
      </c>
      <c r="H286" s="18" t="s">
        <v>120</v>
      </c>
      <c r="I286" s="19" t="n">
        <v>2</v>
      </c>
      <c r="J286" s="20" t="n">
        <v>185</v>
      </c>
      <c r="K286" s="20" t="n">
        <v>110</v>
      </c>
      <c r="L286" s="21" t="n">
        <v>0.05</v>
      </c>
      <c r="M286" s="14" t="str">
        <f aca="false">IF(B286="","",YEAR(B286)&amp;"-"&amp;IF(MONTH(B286)&lt;10,"0"&amp;MONTH(B286),MONTH(B286)))</f>
        <v>2025-12</v>
      </c>
      <c r="N286" s="15" t="n">
        <f aca="false">IF(A286="","",ROUND(I286*J286,2))</f>
        <v>370</v>
      </c>
      <c r="O286" s="15" t="n">
        <f aca="false">IF(A286="","",ROUND(I286*J286*(1-L286),2))</f>
        <v>351.5</v>
      </c>
      <c r="P286" s="15" t="n">
        <f aca="false">IF(A286="","",ROUND(I286*K286,2))</f>
        <v>220</v>
      </c>
      <c r="Q286" s="15" t="n">
        <f aca="false">IF(A286="","",O286-P286)</f>
        <v>131.5</v>
      </c>
      <c r="R286" s="14" t="str">
        <f aca="false">IF(A286="","",IF(OR(B286="",I286&lt;=0,J286&lt;=0,K286&lt;=0,L286&lt;0,L286&gt;0.8),"CHECK","OK"))</f>
        <v>OK</v>
      </c>
    </row>
    <row r="287" customFormat="false" ht="15" hidden="false" customHeight="false" outlineLevel="0" collapsed="false">
      <c r="A287" s="8" t="s">
        <v>477</v>
      </c>
      <c r="B287" s="9" t="n">
        <v>46013</v>
      </c>
      <c r="C287" s="8" t="s">
        <v>272</v>
      </c>
      <c r="D287" s="8" t="s">
        <v>29</v>
      </c>
      <c r="E287" s="8" t="s">
        <v>42</v>
      </c>
      <c r="F287" s="10" t="s">
        <v>115</v>
      </c>
      <c r="G287" s="10" t="s">
        <v>38</v>
      </c>
      <c r="H287" s="10" t="s">
        <v>60</v>
      </c>
      <c r="I287" s="11" t="n">
        <v>4</v>
      </c>
      <c r="J287" s="12" t="n">
        <v>195</v>
      </c>
      <c r="K287" s="12" t="n">
        <v>122</v>
      </c>
      <c r="L287" s="13" t="n">
        <v>0.2</v>
      </c>
      <c r="M287" s="14" t="str">
        <f aca="false">IF(B287="","",YEAR(B287)&amp;"-"&amp;IF(MONTH(B287)&lt;10,"0"&amp;MONTH(B287),MONTH(B287)))</f>
        <v>2025-12</v>
      </c>
      <c r="N287" s="15" t="n">
        <f aca="false">IF(A287="","",ROUND(I287*J287,2))</f>
        <v>780</v>
      </c>
      <c r="O287" s="15" t="n">
        <f aca="false">IF(A287="","",ROUND(I287*J287*(1-L287),2))</f>
        <v>624</v>
      </c>
      <c r="P287" s="15" t="n">
        <f aca="false">IF(A287="","",ROUND(I287*K287,2))</f>
        <v>488</v>
      </c>
      <c r="Q287" s="15" t="n">
        <f aca="false">IF(A287="","",O287-P287)</f>
        <v>136</v>
      </c>
      <c r="R287" s="14" t="str">
        <f aca="false">IF(A287="","",IF(OR(B287="",I287&lt;=0,J287&lt;=0,K287&lt;=0,L287&lt;0,L287&gt;0.8),"CHECK","OK"))</f>
        <v>OK</v>
      </c>
    </row>
    <row r="288" customFormat="false" ht="15" hidden="false" customHeight="false" outlineLevel="0" collapsed="false">
      <c r="A288" s="16" t="s">
        <v>477</v>
      </c>
      <c r="B288" s="17" t="n">
        <v>46013</v>
      </c>
      <c r="C288" s="16" t="s">
        <v>272</v>
      </c>
      <c r="D288" s="16" t="s">
        <v>29</v>
      </c>
      <c r="E288" s="16" t="s">
        <v>42</v>
      </c>
      <c r="F288" s="18" t="s">
        <v>115</v>
      </c>
      <c r="G288" s="18" t="s">
        <v>25</v>
      </c>
      <c r="H288" s="18" t="s">
        <v>92</v>
      </c>
      <c r="I288" s="19" t="n">
        <v>3</v>
      </c>
      <c r="J288" s="20" t="n">
        <v>320</v>
      </c>
      <c r="K288" s="20" t="n">
        <v>185</v>
      </c>
      <c r="L288" s="21" t="n">
        <v>0</v>
      </c>
      <c r="M288" s="14" t="str">
        <f aca="false">IF(B288="","",YEAR(B288)&amp;"-"&amp;IF(MONTH(B288)&lt;10,"0"&amp;MONTH(B288),MONTH(B288)))</f>
        <v>2025-12</v>
      </c>
      <c r="N288" s="15" t="n">
        <f aca="false">IF(A288="","",ROUND(I288*J288,2))</f>
        <v>960</v>
      </c>
      <c r="O288" s="15" t="n">
        <f aca="false">IF(A288="","",ROUND(I288*J288*(1-L288),2))</f>
        <v>960</v>
      </c>
      <c r="P288" s="15" t="n">
        <f aca="false">IF(A288="","",ROUND(I288*K288,2))</f>
        <v>555</v>
      </c>
      <c r="Q288" s="15" t="n">
        <f aca="false">IF(A288="","",O288-P288)</f>
        <v>405</v>
      </c>
      <c r="R288" s="14" t="str">
        <f aca="false">IF(A288="","",IF(OR(B288="",I288&lt;=0,J288&lt;=0,K288&lt;=0,L288&lt;0,L288&gt;0.8),"CHECK","OK"))</f>
        <v>OK</v>
      </c>
    </row>
    <row r="289" customFormat="false" ht="15" hidden="false" customHeight="false" outlineLevel="0" collapsed="false">
      <c r="A289" s="8" t="s">
        <v>478</v>
      </c>
      <c r="B289" s="9" t="n">
        <v>46013</v>
      </c>
      <c r="C289" s="8" t="s">
        <v>340</v>
      </c>
      <c r="D289" s="8" t="s">
        <v>35</v>
      </c>
      <c r="E289" s="8" t="s">
        <v>30</v>
      </c>
      <c r="F289" s="10" t="s">
        <v>80</v>
      </c>
      <c r="G289" s="10" t="s">
        <v>48</v>
      </c>
      <c r="H289" s="10" t="s">
        <v>69</v>
      </c>
      <c r="I289" s="11" t="n">
        <v>1</v>
      </c>
      <c r="J289" s="12" t="n">
        <v>920</v>
      </c>
      <c r="K289" s="12" t="n">
        <v>760</v>
      </c>
      <c r="L289" s="13" t="n">
        <v>0.25</v>
      </c>
      <c r="M289" s="14" t="str">
        <f aca="false">IF(B289="","",YEAR(B289)&amp;"-"&amp;IF(MONTH(B289)&lt;10,"0"&amp;MONTH(B289),MONTH(B289)))</f>
        <v>2025-12</v>
      </c>
      <c r="N289" s="15" t="n">
        <f aca="false">IF(A289="","",ROUND(I289*J289,2))</f>
        <v>920</v>
      </c>
      <c r="O289" s="15" t="n">
        <f aca="false">IF(A289="","",ROUND(I289*J289*(1-L289),2))</f>
        <v>690</v>
      </c>
      <c r="P289" s="15" t="n">
        <f aca="false">IF(A289="","",ROUND(I289*K289,2))</f>
        <v>760</v>
      </c>
      <c r="Q289" s="15" t="n">
        <f aca="false">IF(A289="","",O289-P289)</f>
        <v>-70</v>
      </c>
      <c r="R289" s="14" t="str">
        <f aca="false">IF(A289="","",IF(OR(B289="",I289&lt;=0,J289&lt;=0,K289&lt;=0,L289&lt;0,L289&gt;0.8),"CHECK","OK"))</f>
        <v>OK</v>
      </c>
    </row>
    <row r="290" customFormat="false" ht="15" hidden="false" customHeight="false" outlineLevel="0" collapsed="false">
      <c r="A290" s="16" t="s">
        <v>478</v>
      </c>
      <c r="B290" s="17" t="n">
        <v>46013</v>
      </c>
      <c r="C290" s="16" t="s">
        <v>340</v>
      </c>
      <c r="D290" s="16" t="s">
        <v>35</v>
      </c>
      <c r="E290" s="16" t="s">
        <v>30</v>
      </c>
      <c r="F290" s="18" t="s">
        <v>80</v>
      </c>
      <c r="G290" s="18" t="s">
        <v>25</v>
      </c>
      <c r="H290" s="18" t="s">
        <v>26</v>
      </c>
      <c r="I290" s="19" t="n">
        <v>6</v>
      </c>
      <c r="J290" s="20" t="n">
        <v>165</v>
      </c>
      <c r="K290" s="20" t="n">
        <v>78</v>
      </c>
      <c r="L290" s="21" t="n">
        <v>0</v>
      </c>
      <c r="M290" s="14" t="str">
        <f aca="false">IF(B290="","",YEAR(B290)&amp;"-"&amp;IF(MONTH(B290)&lt;10,"0"&amp;MONTH(B290),MONTH(B290)))</f>
        <v>2025-12</v>
      </c>
      <c r="N290" s="15" t="n">
        <f aca="false">IF(A290="","",ROUND(I290*J290,2))</f>
        <v>990</v>
      </c>
      <c r="O290" s="15" t="n">
        <f aca="false">IF(A290="","",ROUND(I290*J290*(1-L290),2))</f>
        <v>990</v>
      </c>
      <c r="P290" s="15" t="n">
        <f aca="false">IF(A290="","",ROUND(I290*K290,2))</f>
        <v>468</v>
      </c>
      <c r="Q290" s="15" t="n">
        <f aca="false">IF(A290="","",O290-P290)</f>
        <v>522</v>
      </c>
      <c r="R290" s="14" t="str">
        <f aca="false">IF(A290="","",IF(OR(B290="",I290&lt;=0,J290&lt;=0,K290&lt;=0,L290&lt;0,L290&gt;0.8),"CHECK","OK"))</f>
        <v>OK</v>
      </c>
    </row>
    <row r="291" customFormat="false" ht="15" hidden="false" customHeight="false" outlineLevel="0" collapsed="false">
      <c r="A291" s="8" t="s">
        <v>479</v>
      </c>
      <c r="B291" s="9" t="n">
        <v>46013</v>
      </c>
      <c r="C291" s="8" t="s">
        <v>167</v>
      </c>
      <c r="D291" s="8" t="s">
        <v>29</v>
      </c>
      <c r="E291" s="8" t="s">
        <v>30</v>
      </c>
      <c r="F291" s="10" t="s">
        <v>55</v>
      </c>
      <c r="G291" s="10" t="s">
        <v>25</v>
      </c>
      <c r="H291" s="10" t="s">
        <v>212</v>
      </c>
      <c r="I291" s="11" t="n">
        <v>2</v>
      </c>
      <c r="J291" s="12" t="n">
        <v>449</v>
      </c>
      <c r="K291" s="12" t="n">
        <v>275</v>
      </c>
      <c r="L291" s="13" t="n">
        <v>0</v>
      </c>
      <c r="M291" s="14" t="str">
        <f aca="false">IF(B291="","",YEAR(B291)&amp;"-"&amp;IF(MONTH(B291)&lt;10,"0"&amp;MONTH(B291),MONTH(B291)))</f>
        <v>2025-12</v>
      </c>
      <c r="N291" s="15" t="n">
        <f aca="false">IF(A291="","",ROUND(I291*J291,2))</f>
        <v>898</v>
      </c>
      <c r="O291" s="15" t="n">
        <f aca="false">IF(A291="","",ROUND(I291*J291*(1-L291),2))</f>
        <v>898</v>
      </c>
      <c r="P291" s="15" t="n">
        <f aca="false">IF(A291="","",ROUND(I291*K291,2))</f>
        <v>550</v>
      </c>
      <c r="Q291" s="15" t="n">
        <f aca="false">IF(A291="","",O291-P291)</f>
        <v>348</v>
      </c>
      <c r="R291" s="14" t="str">
        <f aca="false">IF(A291="","",IF(OR(B291="",I291&lt;=0,J291&lt;=0,K291&lt;=0,L291&lt;0,L291&gt;0.8),"CHECK","OK"))</f>
        <v>OK</v>
      </c>
    </row>
    <row r="292" customFormat="false" ht="15" hidden="false" customHeight="false" outlineLevel="0" collapsed="false">
      <c r="A292" s="16" t="s">
        <v>480</v>
      </c>
      <c r="B292" s="17" t="n">
        <v>46013</v>
      </c>
      <c r="C292" s="16" t="s">
        <v>304</v>
      </c>
      <c r="D292" s="16" t="s">
        <v>29</v>
      </c>
      <c r="E292" s="16" t="s">
        <v>42</v>
      </c>
      <c r="F292" s="18" t="s">
        <v>59</v>
      </c>
      <c r="G292" s="18" t="s">
        <v>38</v>
      </c>
      <c r="H292" s="18" t="s">
        <v>60</v>
      </c>
      <c r="I292" s="19" t="n">
        <v>3</v>
      </c>
      <c r="J292" s="20" t="n">
        <v>195</v>
      </c>
      <c r="K292" s="20" t="n">
        <v>122</v>
      </c>
      <c r="L292" s="21" t="n">
        <v>0</v>
      </c>
      <c r="M292" s="14" t="str">
        <f aca="false">IF(B292="","",YEAR(B292)&amp;"-"&amp;IF(MONTH(B292)&lt;10,"0"&amp;MONTH(B292),MONTH(B292)))</f>
        <v>2025-12</v>
      </c>
      <c r="N292" s="15" t="n">
        <f aca="false">IF(A292="","",ROUND(I292*J292,2))</f>
        <v>585</v>
      </c>
      <c r="O292" s="15" t="n">
        <f aca="false">IF(A292="","",ROUND(I292*J292*(1-L292),2))</f>
        <v>585</v>
      </c>
      <c r="P292" s="15" t="n">
        <f aca="false">IF(A292="","",ROUND(I292*K292,2))</f>
        <v>366</v>
      </c>
      <c r="Q292" s="15" t="n">
        <f aca="false">IF(A292="","",O292-P292)</f>
        <v>219</v>
      </c>
      <c r="R292" s="14" t="str">
        <f aca="false">IF(A292="","",IF(OR(B292="",I292&lt;=0,J292&lt;=0,K292&lt;=0,L292&lt;0,L292&gt;0.8),"CHECK","OK"))</f>
        <v>OK</v>
      </c>
    </row>
    <row r="293" customFormat="false" ht="15" hidden="false" customHeight="false" outlineLevel="0" collapsed="false">
      <c r="A293" s="8" t="s">
        <v>481</v>
      </c>
      <c r="B293" s="9" t="n">
        <v>46014</v>
      </c>
      <c r="C293" s="8" t="s">
        <v>161</v>
      </c>
      <c r="D293" s="8" t="s">
        <v>35</v>
      </c>
      <c r="E293" s="8" t="s">
        <v>30</v>
      </c>
      <c r="F293" s="10" t="s">
        <v>31</v>
      </c>
      <c r="G293" s="10" t="s">
        <v>25</v>
      </c>
      <c r="H293" s="10" t="s">
        <v>82</v>
      </c>
      <c r="I293" s="11" t="n">
        <v>5</v>
      </c>
      <c r="J293" s="12" t="n">
        <v>899</v>
      </c>
      <c r="K293" s="12" t="n">
        <v>540</v>
      </c>
      <c r="L293" s="13" t="n">
        <v>0</v>
      </c>
      <c r="M293" s="14" t="str">
        <f aca="false">IF(B293="","",YEAR(B293)&amp;"-"&amp;IF(MONTH(B293)&lt;10,"0"&amp;MONTH(B293),MONTH(B293)))</f>
        <v>2025-12</v>
      </c>
      <c r="N293" s="15" t="n">
        <f aca="false">IF(A293="","",ROUND(I293*J293,2))</f>
        <v>4495</v>
      </c>
      <c r="O293" s="15" t="n">
        <f aca="false">IF(A293="","",ROUND(I293*J293*(1-L293),2))</f>
        <v>4495</v>
      </c>
      <c r="P293" s="15" t="n">
        <f aca="false">IF(A293="","",ROUND(I293*K293,2))</f>
        <v>2700</v>
      </c>
      <c r="Q293" s="15" t="n">
        <f aca="false">IF(A293="","",O293-P293)</f>
        <v>1795</v>
      </c>
      <c r="R293" s="14" t="str">
        <f aca="false">IF(A293="","",IF(OR(B293="",I293&lt;=0,J293&lt;=0,K293&lt;=0,L293&lt;0,L293&gt;0.8),"CHECK","OK"))</f>
        <v>OK</v>
      </c>
    </row>
    <row r="294" customFormat="false" ht="15" hidden="false" customHeight="false" outlineLevel="0" collapsed="false">
      <c r="A294" s="16" t="s">
        <v>481</v>
      </c>
      <c r="B294" s="17" t="n">
        <v>46014</v>
      </c>
      <c r="C294" s="16" t="s">
        <v>161</v>
      </c>
      <c r="D294" s="16" t="s">
        <v>35</v>
      </c>
      <c r="E294" s="16" t="s">
        <v>30</v>
      </c>
      <c r="F294" s="18" t="s">
        <v>31</v>
      </c>
      <c r="G294" s="18" t="s">
        <v>25</v>
      </c>
      <c r="H294" s="18" t="s">
        <v>127</v>
      </c>
      <c r="I294" s="19" t="n">
        <v>3</v>
      </c>
      <c r="J294" s="20" t="n">
        <v>790</v>
      </c>
      <c r="K294" s="20" t="n">
        <v>645</v>
      </c>
      <c r="L294" s="21" t="n">
        <v>0.2</v>
      </c>
      <c r="M294" s="14" t="str">
        <f aca="false">IF(B294="","",YEAR(B294)&amp;"-"&amp;IF(MONTH(B294)&lt;10,"0"&amp;MONTH(B294),MONTH(B294)))</f>
        <v>2025-12</v>
      </c>
      <c r="N294" s="15" t="n">
        <f aca="false">IF(A294="","",ROUND(I294*J294,2))</f>
        <v>2370</v>
      </c>
      <c r="O294" s="15" t="n">
        <f aca="false">IF(A294="","",ROUND(I294*J294*(1-L294),2))</f>
        <v>1896</v>
      </c>
      <c r="P294" s="15" t="n">
        <f aca="false">IF(A294="","",ROUND(I294*K294,2))</f>
        <v>1935</v>
      </c>
      <c r="Q294" s="15" t="n">
        <f aca="false">IF(A294="","",O294-P294)</f>
        <v>-39</v>
      </c>
      <c r="R294" s="14" t="str">
        <f aca="false">IF(A294="","",IF(OR(B294="",I294&lt;=0,J294&lt;=0,K294&lt;=0,L294&lt;0,L294&gt;0.8),"CHECK","OK"))</f>
        <v>OK</v>
      </c>
    </row>
    <row r="295" customFormat="false" ht="15" hidden="false" customHeight="false" outlineLevel="0" collapsed="false">
      <c r="A295" s="8" t="s">
        <v>482</v>
      </c>
      <c r="B295" s="9" t="n">
        <v>46014</v>
      </c>
      <c r="C295" s="8" t="s">
        <v>483</v>
      </c>
      <c r="D295" s="8" t="s">
        <v>35</v>
      </c>
      <c r="E295" s="8" t="s">
        <v>30</v>
      </c>
      <c r="F295" s="10" t="s">
        <v>55</v>
      </c>
      <c r="G295" s="10" t="s">
        <v>38</v>
      </c>
      <c r="H295" s="10" t="s">
        <v>132</v>
      </c>
      <c r="I295" s="11" t="n">
        <v>1</v>
      </c>
      <c r="J295" s="12" t="n">
        <v>64</v>
      </c>
      <c r="K295" s="12" t="n">
        <v>49</v>
      </c>
      <c r="L295" s="13" t="n">
        <v>0.2</v>
      </c>
      <c r="M295" s="14" t="str">
        <f aca="false">IF(B295="","",YEAR(B295)&amp;"-"&amp;IF(MONTH(B295)&lt;10,"0"&amp;MONTH(B295),MONTH(B295)))</f>
        <v>2025-12</v>
      </c>
      <c r="N295" s="15" t="n">
        <f aca="false">IF(A295="","",ROUND(I295*J295,2))</f>
        <v>64</v>
      </c>
      <c r="O295" s="15" t="n">
        <f aca="false">IF(A295="","",ROUND(I295*J295*(1-L295),2))</f>
        <v>51.2</v>
      </c>
      <c r="P295" s="15" t="n">
        <f aca="false">IF(A295="","",ROUND(I295*K295,2))</f>
        <v>49</v>
      </c>
      <c r="Q295" s="15" t="n">
        <f aca="false">IF(A295="","",O295-P295)</f>
        <v>2.2</v>
      </c>
      <c r="R295" s="14" t="str">
        <f aca="false">IF(A295="","",IF(OR(B295="",I295&lt;=0,J295&lt;=0,K295&lt;=0,L295&lt;0,L295&gt;0.8),"CHECK","OK"))</f>
        <v>OK</v>
      </c>
    </row>
    <row r="296" customFormat="false" ht="15" hidden="false" customHeight="false" outlineLevel="0" collapsed="false">
      <c r="A296" s="16" t="s">
        <v>484</v>
      </c>
      <c r="B296" s="17" t="n">
        <v>46014</v>
      </c>
      <c r="C296" s="16" t="s">
        <v>485</v>
      </c>
      <c r="D296" s="16" t="s">
        <v>29</v>
      </c>
      <c r="E296" s="16" t="s">
        <v>30</v>
      </c>
      <c r="F296" s="18" t="s">
        <v>85</v>
      </c>
      <c r="G296" s="18" t="s">
        <v>25</v>
      </c>
      <c r="H296" s="18" t="s">
        <v>82</v>
      </c>
      <c r="I296" s="19" t="n">
        <v>2</v>
      </c>
      <c r="J296" s="20" t="n">
        <v>899</v>
      </c>
      <c r="K296" s="20" t="n">
        <v>540</v>
      </c>
      <c r="L296" s="21" t="n">
        <v>0</v>
      </c>
      <c r="M296" s="14" t="str">
        <f aca="false">IF(B296="","",YEAR(B296)&amp;"-"&amp;IF(MONTH(B296)&lt;10,"0"&amp;MONTH(B296),MONTH(B296)))</f>
        <v>2025-12</v>
      </c>
      <c r="N296" s="15" t="n">
        <f aca="false">IF(A296="","",ROUND(I296*J296,2))</f>
        <v>1798</v>
      </c>
      <c r="O296" s="15" t="n">
        <f aca="false">IF(A296="","",ROUND(I296*J296*(1-L296),2))</f>
        <v>1798</v>
      </c>
      <c r="P296" s="15" t="n">
        <f aca="false">IF(A296="","",ROUND(I296*K296,2))</f>
        <v>1080</v>
      </c>
      <c r="Q296" s="15" t="n">
        <f aca="false">IF(A296="","",O296-P296)</f>
        <v>718</v>
      </c>
      <c r="R296" s="14" t="str">
        <f aca="false">IF(A296="","",IF(OR(B296="",I296&lt;=0,J296&lt;=0,K296&lt;=0,L296&lt;0,L296&gt;0.8),"CHECK","OK"))</f>
        <v>OK</v>
      </c>
    </row>
    <row r="297" customFormat="false" ht="15" hidden="false" customHeight="false" outlineLevel="0" collapsed="false">
      <c r="A297" s="8" t="s">
        <v>484</v>
      </c>
      <c r="B297" s="9" t="n">
        <v>46014</v>
      </c>
      <c r="C297" s="8" t="s">
        <v>485</v>
      </c>
      <c r="D297" s="8" t="s">
        <v>29</v>
      </c>
      <c r="E297" s="8" t="s">
        <v>30</v>
      </c>
      <c r="F297" s="10" t="s">
        <v>85</v>
      </c>
      <c r="G297" s="10" t="s">
        <v>48</v>
      </c>
      <c r="H297" s="10" t="s">
        <v>49</v>
      </c>
      <c r="I297" s="11" t="n">
        <v>4</v>
      </c>
      <c r="J297" s="12" t="n">
        <v>75</v>
      </c>
      <c r="K297" s="12" t="n">
        <v>38</v>
      </c>
      <c r="L297" s="13" t="n">
        <v>0</v>
      </c>
      <c r="M297" s="14" t="str">
        <f aca="false">IF(B297="","",YEAR(B297)&amp;"-"&amp;IF(MONTH(B297)&lt;10,"0"&amp;MONTH(B297),MONTH(B297)))</f>
        <v>2025-12</v>
      </c>
      <c r="N297" s="15" t="n">
        <f aca="false">IF(A297="","",ROUND(I297*J297,2))</f>
        <v>300</v>
      </c>
      <c r="O297" s="15" t="n">
        <f aca="false">IF(A297="","",ROUND(I297*J297*(1-L297),2))</f>
        <v>300</v>
      </c>
      <c r="P297" s="15" t="n">
        <f aca="false">IF(A297="","",ROUND(I297*K297,2))</f>
        <v>152</v>
      </c>
      <c r="Q297" s="15" t="n">
        <f aca="false">IF(A297="","",O297-P297)</f>
        <v>148</v>
      </c>
      <c r="R297" s="14" t="str">
        <f aca="false">IF(A297="","",IF(OR(B297="",I297&lt;=0,J297&lt;=0,K297&lt;=0,L297&lt;0,L297&gt;0.8),"CHECK","OK"))</f>
        <v>OK</v>
      </c>
    </row>
    <row r="298" customFormat="false" ht="15" hidden="false" customHeight="false" outlineLevel="0" collapsed="false">
      <c r="A298" s="16" t="s">
        <v>486</v>
      </c>
      <c r="B298" s="17" t="n">
        <v>46014</v>
      </c>
      <c r="C298" s="16" t="s">
        <v>398</v>
      </c>
      <c r="D298" s="16" t="s">
        <v>35</v>
      </c>
      <c r="E298" s="16" t="s">
        <v>23</v>
      </c>
      <c r="F298" s="18" t="s">
        <v>89</v>
      </c>
      <c r="G298" s="18" t="s">
        <v>48</v>
      </c>
      <c r="H298" s="18" t="s">
        <v>49</v>
      </c>
      <c r="I298" s="19" t="n">
        <v>2</v>
      </c>
      <c r="J298" s="20" t="n">
        <v>75</v>
      </c>
      <c r="K298" s="20" t="n">
        <v>38</v>
      </c>
      <c r="L298" s="21" t="n">
        <v>0</v>
      </c>
      <c r="M298" s="14" t="str">
        <f aca="false">IF(B298="","",YEAR(B298)&amp;"-"&amp;IF(MONTH(B298)&lt;10,"0"&amp;MONTH(B298),MONTH(B298)))</f>
        <v>2025-12</v>
      </c>
      <c r="N298" s="15" t="n">
        <f aca="false">IF(A298="","",ROUND(I298*J298,2))</f>
        <v>150</v>
      </c>
      <c r="O298" s="15" t="n">
        <f aca="false">IF(A298="","",ROUND(I298*J298*(1-L298),2))</f>
        <v>150</v>
      </c>
      <c r="P298" s="15" t="n">
        <f aca="false">IF(A298="","",ROUND(I298*K298,2))</f>
        <v>76</v>
      </c>
      <c r="Q298" s="15" t="n">
        <f aca="false">IF(A298="","",O298-P298)</f>
        <v>74</v>
      </c>
      <c r="R298" s="14" t="str">
        <f aca="false">IF(A298="","",IF(OR(B298="",I298&lt;=0,J298&lt;=0,K298&lt;=0,L298&lt;0,L298&gt;0.8),"CHECK","OK"))</f>
        <v>OK</v>
      </c>
    </row>
    <row r="299" customFormat="false" ht="15" hidden="false" customHeight="false" outlineLevel="0" collapsed="false">
      <c r="A299" s="8" t="s">
        <v>486</v>
      </c>
      <c r="B299" s="9" t="n">
        <v>46014</v>
      </c>
      <c r="C299" s="8" t="s">
        <v>398</v>
      </c>
      <c r="D299" s="8" t="s">
        <v>35</v>
      </c>
      <c r="E299" s="8" t="s">
        <v>23</v>
      </c>
      <c r="F299" s="10" t="s">
        <v>89</v>
      </c>
      <c r="G299" s="10" t="s">
        <v>25</v>
      </c>
      <c r="H299" s="10" t="s">
        <v>82</v>
      </c>
      <c r="I299" s="11" t="n">
        <v>5</v>
      </c>
      <c r="J299" s="12" t="n">
        <v>899</v>
      </c>
      <c r="K299" s="12" t="n">
        <v>540</v>
      </c>
      <c r="L299" s="13" t="n">
        <v>0.05</v>
      </c>
      <c r="M299" s="14" t="str">
        <f aca="false">IF(B299="","",YEAR(B299)&amp;"-"&amp;IF(MONTH(B299)&lt;10,"0"&amp;MONTH(B299),MONTH(B299)))</f>
        <v>2025-12</v>
      </c>
      <c r="N299" s="15" t="n">
        <f aca="false">IF(A299="","",ROUND(I299*J299,2))</f>
        <v>4495</v>
      </c>
      <c r="O299" s="15" t="n">
        <f aca="false">IF(A299="","",ROUND(I299*J299*(1-L299),2))</f>
        <v>4270.25</v>
      </c>
      <c r="P299" s="15" t="n">
        <f aca="false">IF(A299="","",ROUND(I299*K299,2))</f>
        <v>2700</v>
      </c>
      <c r="Q299" s="15" t="n">
        <f aca="false">IF(A299="","",O299-P299)</f>
        <v>1570.25</v>
      </c>
      <c r="R299" s="14" t="str">
        <f aca="false">IF(A299="","",IF(OR(B299="",I299&lt;=0,J299&lt;=0,K299&lt;=0,L299&lt;0,L299&gt;0.8),"CHECK","OK"))</f>
        <v>OK</v>
      </c>
    </row>
    <row r="300" customFormat="false" ht="15" hidden="false" customHeight="false" outlineLevel="0" collapsed="false">
      <c r="A300" s="16" t="s">
        <v>487</v>
      </c>
      <c r="B300" s="17" t="n">
        <v>46014</v>
      </c>
      <c r="C300" s="16" t="s">
        <v>488</v>
      </c>
      <c r="D300" s="16" t="s">
        <v>35</v>
      </c>
      <c r="E300" s="16" t="s">
        <v>30</v>
      </c>
      <c r="F300" s="18" t="s">
        <v>55</v>
      </c>
      <c r="G300" s="18" t="s">
        <v>38</v>
      </c>
      <c r="H300" s="18" t="s">
        <v>60</v>
      </c>
      <c r="I300" s="19" t="n">
        <v>3</v>
      </c>
      <c r="J300" s="20" t="n">
        <v>195</v>
      </c>
      <c r="K300" s="20" t="n">
        <v>122</v>
      </c>
      <c r="L300" s="21" t="n">
        <v>0</v>
      </c>
      <c r="M300" s="14" t="str">
        <f aca="false">IF(B300="","",YEAR(B300)&amp;"-"&amp;IF(MONTH(B300)&lt;10,"0"&amp;MONTH(B300),MONTH(B300)))</f>
        <v>2025-12</v>
      </c>
      <c r="N300" s="15" t="n">
        <f aca="false">IF(A300="","",ROUND(I300*J300,2))</f>
        <v>585</v>
      </c>
      <c r="O300" s="15" t="n">
        <f aca="false">IF(A300="","",ROUND(I300*J300*(1-L300),2))</f>
        <v>585</v>
      </c>
      <c r="P300" s="15" t="n">
        <f aca="false">IF(A300="","",ROUND(I300*K300,2))</f>
        <v>366</v>
      </c>
      <c r="Q300" s="15" t="n">
        <f aca="false">IF(A300="","",O300-P300)</f>
        <v>219</v>
      </c>
      <c r="R300" s="14" t="str">
        <f aca="false">IF(A300="","",IF(OR(B300="",I300&lt;=0,J300&lt;=0,K300&lt;=0,L300&lt;0,L300&gt;0.8),"CHECK","OK"))</f>
        <v>OK</v>
      </c>
    </row>
    <row r="301" customFormat="false" ht="15" hidden="false" customHeight="false" outlineLevel="0" collapsed="false">
      <c r="A301" s="8" t="s">
        <v>489</v>
      </c>
      <c r="B301" s="9" t="n">
        <v>46014</v>
      </c>
      <c r="C301" s="8" t="s">
        <v>315</v>
      </c>
      <c r="D301" s="8" t="s">
        <v>29</v>
      </c>
      <c r="E301" s="8" t="s">
        <v>30</v>
      </c>
      <c r="F301" s="10" t="s">
        <v>76</v>
      </c>
      <c r="G301" s="10" t="s">
        <v>38</v>
      </c>
      <c r="H301" s="10" t="s">
        <v>132</v>
      </c>
      <c r="I301" s="11" t="n">
        <v>1</v>
      </c>
      <c r="J301" s="12" t="n">
        <v>64</v>
      </c>
      <c r="K301" s="12" t="n">
        <v>49</v>
      </c>
      <c r="L301" s="13" t="n">
        <v>0.3</v>
      </c>
      <c r="M301" s="14" t="str">
        <f aca="false">IF(B301="","",YEAR(B301)&amp;"-"&amp;IF(MONTH(B301)&lt;10,"0"&amp;MONTH(B301),MONTH(B301)))</f>
        <v>2025-12</v>
      </c>
      <c r="N301" s="15" t="n">
        <f aca="false">IF(A301="","",ROUND(I301*J301,2))</f>
        <v>64</v>
      </c>
      <c r="O301" s="15" t="n">
        <f aca="false">IF(A301="","",ROUND(I301*J301*(1-L301),2))</f>
        <v>44.8</v>
      </c>
      <c r="P301" s="15" t="n">
        <f aca="false">IF(A301="","",ROUND(I301*K301,2))</f>
        <v>49</v>
      </c>
      <c r="Q301" s="15" t="n">
        <f aca="false">IF(A301="","",O301-P301)</f>
        <v>-4.2</v>
      </c>
      <c r="R301" s="14" t="str">
        <f aca="false">IF(A301="","",IF(OR(B301="",I301&lt;=0,J301&lt;=0,K301&lt;=0,L301&lt;0,L301&gt;0.8),"CHECK","OK"))</f>
        <v>OK</v>
      </c>
    </row>
    <row r="302" customFormat="false" ht="15" hidden="false" customHeight="false" outlineLevel="0" collapsed="false">
      <c r="A302" s="16" t="s">
        <v>490</v>
      </c>
      <c r="B302" s="17" t="n">
        <v>46014</v>
      </c>
      <c r="C302" s="16" t="s">
        <v>491</v>
      </c>
      <c r="D302" s="16" t="s">
        <v>22</v>
      </c>
      <c r="E302" s="16" t="s">
        <v>36</v>
      </c>
      <c r="F302" s="18" t="s">
        <v>64</v>
      </c>
      <c r="G302" s="18" t="s">
        <v>38</v>
      </c>
      <c r="H302" s="18" t="s">
        <v>60</v>
      </c>
      <c r="I302" s="19" t="n">
        <v>1</v>
      </c>
      <c r="J302" s="20" t="n">
        <v>195</v>
      </c>
      <c r="K302" s="20" t="n">
        <v>122</v>
      </c>
      <c r="L302" s="21" t="n">
        <v>0</v>
      </c>
      <c r="M302" s="14" t="str">
        <f aca="false">IF(B302="","",YEAR(B302)&amp;"-"&amp;IF(MONTH(B302)&lt;10,"0"&amp;MONTH(B302),MONTH(B302)))</f>
        <v>2025-12</v>
      </c>
      <c r="N302" s="15" t="n">
        <f aca="false">IF(A302="","",ROUND(I302*J302,2))</f>
        <v>195</v>
      </c>
      <c r="O302" s="15" t="n">
        <f aca="false">IF(A302="","",ROUND(I302*J302*(1-L302),2))</f>
        <v>195</v>
      </c>
      <c r="P302" s="15" t="n">
        <f aca="false">IF(A302="","",ROUND(I302*K302,2))</f>
        <v>122</v>
      </c>
      <c r="Q302" s="15" t="n">
        <f aca="false">IF(A302="","",O302-P302)</f>
        <v>73</v>
      </c>
      <c r="R302" s="14" t="str">
        <f aca="false">IF(A302="","",IF(OR(B302="",I302&lt;=0,J302&lt;=0,K302&lt;=0,L302&lt;0,L302&gt;0.8),"CHECK","OK"))</f>
        <v>OK</v>
      </c>
    </row>
    <row r="303" customFormat="false" ht="15" hidden="false" customHeight="false" outlineLevel="0" collapsed="false">
      <c r="A303" s="8" t="s">
        <v>492</v>
      </c>
      <c r="B303" s="9" t="n">
        <v>46015</v>
      </c>
      <c r="C303" s="8" t="s">
        <v>493</v>
      </c>
      <c r="D303" s="8" t="s">
        <v>35</v>
      </c>
      <c r="E303" s="8" t="s">
        <v>42</v>
      </c>
      <c r="F303" s="10" t="s">
        <v>115</v>
      </c>
      <c r="G303" s="10" t="s">
        <v>25</v>
      </c>
      <c r="H303" s="10" t="s">
        <v>32</v>
      </c>
      <c r="I303" s="11" t="n">
        <v>2</v>
      </c>
      <c r="J303" s="12" t="n">
        <v>389</v>
      </c>
      <c r="K303" s="12" t="n">
        <v>235</v>
      </c>
      <c r="L303" s="13" t="n">
        <v>0.1</v>
      </c>
      <c r="M303" s="14" t="str">
        <f aca="false">IF(B303="","",YEAR(B303)&amp;"-"&amp;IF(MONTH(B303)&lt;10,"0"&amp;MONTH(B303),MONTH(B303)))</f>
        <v>2025-12</v>
      </c>
      <c r="N303" s="15" t="n">
        <f aca="false">IF(A303="","",ROUND(I303*J303,2))</f>
        <v>778</v>
      </c>
      <c r="O303" s="15" t="n">
        <f aca="false">IF(A303="","",ROUND(I303*J303*(1-L303),2))</f>
        <v>700.2</v>
      </c>
      <c r="P303" s="15" t="n">
        <f aca="false">IF(A303="","",ROUND(I303*K303,2))</f>
        <v>470</v>
      </c>
      <c r="Q303" s="15" t="n">
        <f aca="false">IF(A303="","",O303-P303)</f>
        <v>230.2</v>
      </c>
      <c r="R303" s="14" t="str">
        <f aca="false">IF(A303="","",IF(OR(B303="",I303&lt;=0,J303&lt;=0,K303&lt;=0,L303&lt;0,L303&gt;0.8),"CHECK","OK"))</f>
        <v>OK</v>
      </c>
    </row>
    <row r="304" customFormat="false" ht="15" hidden="false" customHeight="false" outlineLevel="0" collapsed="false">
      <c r="A304" s="16" t="s">
        <v>494</v>
      </c>
      <c r="B304" s="17" t="n">
        <v>46016</v>
      </c>
      <c r="C304" s="16" t="s">
        <v>298</v>
      </c>
      <c r="D304" s="16" t="s">
        <v>22</v>
      </c>
      <c r="E304" s="16" t="s">
        <v>36</v>
      </c>
      <c r="F304" s="18" t="s">
        <v>106</v>
      </c>
      <c r="G304" s="18" t="s">
        <v>25</v>
      </c>
      <c r="H304" s="18" t="s">
        <v>143</v>
      </c>
      <c r="I304" s="19" t="n">
        <v>3</v>
      </c>
      <c r="J304" s="20" t="n">
        <v>980</v>
      </c>
      <c r="K304" s="20" t="n">
        <v>610</v>
      </c>
      <c r="L304" s="21" t="n">
        <v>0.05</v>
      </c>
      <c r="M304" s="14" t="str">
        <f aca="false">IF(B304="","",YEAR(B304)&amp;"-"&amp;IF(MONTH(B304)&lt;10,"0"&amp;MONTH(B304),MONTH(B304)))</f>
        <v>2025-12</v>
      </c>
      <c r="N304" s="15" t="n">
        <f aca="false">IF(A304="","",ROUND(I304*J304,2))</f>
        <v>2940</v>
      </c>
      <c r="O304" s="15" t="n">
        <f aca="false">IF(A304="","",ROUND(I304*J304*(1-L304),2))</f>
        <v>2793</v>
      </c>
      <c r="P304" s="15" t="n">
        <f aca="false">IF(A304="","",ROUND(I304*K304,2))</f>
        <v>1830</v>
      </c>
      <c r="Q304" s="15" t="n">
        <f aca="false">IF(A304="","",O304-P304)</f>
        <v>963</v>
      </c>
      <c r="R304" s="14" t="str">
        <f aca="false">IF(A304="","",IF(OR(B304="",I304&lt;=0,J304&lt;=0,K304&lt;=0,L304&lt;0,L304&gt;0.8),"CHECK","OK"))</f>
        <v>OK</v>
      </c>
    </row>
    <row r="305" customFormat="false" ht="15" hidden="false" customHeight="false" outlineLevel="0" collapsed="false">
      <c r="A305" s="8"/>
      <c r="B305" s="9"/>
      <c r="C305" s="8"/>
      <c r="D305" s="8"/>
      <c r="E305" s="8"/>
      <c r="F305" s="10"/>
      <c r="G305" s="10"/>
      <c r="H305" s="10"/>
      <c r="I305" s="11"/>
      <c r="J305" s="12"/>
      <c r="K305" s="12"/>
      <c r="L305" s="13"/>
      <c r="M305" s="14" t="str">
        <f aca="false">IF(B305="","",YEAR(B305)&amp;"-"&amp;IF(MONTH(B305)&lt;10,"0"&amp;MONTH(B305),MONTH(B305)))</f>
        <v/>
      </c>
      <c r="N305" s="15" t="str">
        <f aca="false">IF(A305="","",ROUND(I305*J305,2))</f>
        <v/>
      </c>
      <c r="O305" s="15" t="str">
        <f aca="false">IF(A305="","",ROUND(I305*J305*(1-L305),2))</f>
        <v/>
      </c>
      <c r="P305" s="15" t="str">
        <f aca="false">IF(A305="","",ROUND(I305*K305,2))</f>
        <v/>
      </c>
      <c r="Q305" s="15" t="str">
        <f aca="false">IF(A305="","",O305-P305)</f>
        <v/>
      </c>
      <c r="R305" s="14" t="str">
        <f aca="false">IF(A305="","",IF(OR(B305="",I305&lt;=0,J305&lt;=0,K305&lt;=0,L305&lt;0,L305&gt;0.8),"CHECK","OK"))</f>
        <v/>
      </c>
    </row>
    <row r="306" customFormat="false" ht="15" hidden="false" customHeight="false" outlineLevel="0" collapsed="false">
      <c r="A306" s="8"/>
      <c r="B306" s="9"/>
      <c r="C306" s="8"/>
      <c r="D306" s="8"/>
      <c r="E306" s="8"/>
      <c r="F306" s="10"/>
      <c r="G306" s="10"/>
      <c r="H306" s="10"/>
      <c r="I306" s="11"/>
      <c r="J306" s="12"/>
      <c r="K306" s="12"/>
      <c r="L306" s="13"/>
      <c r="M306" s="14" t="str">
        <f aca="false">IF(B306="","",YEAR(B306)&amp;"-"&amp;IF(MONTH(B306)&lt;10,"0"&amp;MONTH(B306),MONTH(B306)))</f>
        <v/>
      </c>
      <c r="N306" s="15" t="str">
        <f aca="false">IF(A306="","",ROUND(I306*J306,2))</f>
        <v/>
      </c>
      <c r="O306" s="15" t="str">
        <f aca="false">IF(A306="","",ROUND(I306*J306*(1-L306),2))</f>
        <v/>
      </c>
      <c r="P306" s="15" t="str">
        <f aca="false">IF(A306="","",ROUND(I306*K306,2))</f>
        <v/>
      </c>
      <c r="Q306" s="15" t="str">
        <f aca="false">IF(A306="","",O306-P306)</f>
        <v/>
      </c>
      <c r="R306" s="14" t="str">
        <f aca="false">IF(A306="","",IF(OR(B306="",I306&lt;=0,J306&lt;=0,K306&lt;=0,L306&lt;0,L306&gt;0.8),"CHECK","OK"))</f>
        <v/>
      </c>
    </row>
    <row r="307" customFormat="false" ht="15" hidden="false" customHeight="false" outlineLevel="0" collapsed="false">
      <c r="A307" s="8"/>
      <c r="B307" s="9"/>
      <c r="C307" s="8"/>
      <c r="D307" s="8"/>
      <c r="E307" s="8"/>
      <c r="F307" s="10"/>
      <c r="G307" s="10"/>
      <c r="H307" s="10"/>
      <c r="I307" s="11"/>
      <c r="J307" s="12"/>
      <c r="K307" s="12"/>
      <c r="L307" s="13"/>
      <c r="M307" s="14" t="str">
        <f aca="false">IF(B307="","",YEAR(B307)&amp;"-"&amp;IF(MONTH(B307)&lt;10,"0"&amp;MONTH(B307),MONTH(B307)))</f>
        <v/>
      </c>
      <c r="N307" s="15" t="str">
        <f aca="false">IF(A307="","",ROUND(I307*J307,2))</f>
        <v/>
      </c>
      <c r="O307" s="15" t="str">
        <f aca="false">IF(A307="","",ROUND(I307*J307*(1-L307),2))</f>
        <v/>
      </c>
      <c r="P307" s="15" t="str">
        <f aca="false">IF(A307="","",ROUND(I307*K307,2))</f>
        <v/>
      </c>
      <c r="Q307" s="15" t="str">
        <f aca="false">IF(A307="","",O307-P307)</f>
        <v/>
      </c>
      <c r="R307" s="14" t="str">
        <f aca="false">IF(A307="","",IF(OR(B307="",I307&lt;=0,J307&lt;=0,K307&lt;=0,L307&lt;0,L307&gt;0.8),"CHECK","OK"))</f>
        <v/>
      </c>
    </row>
    <row r="308" customFormat="false" ht="15" hidden="false" customHeight="false" outlineLevel="0" collapsed="false">
      <c r="A308" s="8"/>
      <c r="B308" s="9"/>
      <c r="C308" s="8"/>
      <c r="D308" s="8"/>
      <c r="E308" s="8"/>
      <c r="F308" s="10"/>
      <c r="G308" s="10"/>
      <c r="H308" s="10"/>
      <c r="I308" s="11"/>
      <c r="J308" s="12"/>
      <c r="K308" s="12"/>
      <c r="L308" s="13"/>
      <c r="M308" s="14" t="str">
        <f aca="false">IF(B308="","",YEAR(B308)&amp;"-"&amp;IF(MONTH(B308)&lt;10,"0"&amp;MONTH(B308),MONTH(B308)))</f>
        <v/>
      </c>
      <c r="N308" s="15" t="str">
        <f aca="false">IF(A308="","",ROUND(I308*J308,2))</f>
        <v/>
      </c>
      <c r="O308" s="15" t="str">
        <f aca="false">IF(A308="","",ROUND(I308*J308*(1-L308),2))</f>
        <v/>
      </c>
      <c r="P308" s="15" t="str">
        <f aca="false">IF(A308="","",ROUND(I308*K308,2))</f>
        <v/>
      </c>
      <c r="Q308" s="15" t="str">
        <f aca="false">IF(A308="","",O308-P308)</f>
        <v/>
      </c>
      <c r="R308" s="14" t="str">
        <f aca="false">IF(A308="","",IF(OR(B308="",I308&lt;=0,J308&lt;=0,K308&lt;=0,L308&lt;0,L308&gt;0.8),"CHECK","OK"))</f>
        <v/>
      </c>
    </row>
    <row r="309" customFormat="false" ht="15" hidden="false" customHeight="false" outlineLevel="0" collapsed="false">
      <c r="A309" s="8"/>
      <c r="B309" s="9"/>
      <c r="C309" s="8"/>
      <c r="D309" s="8"/>
      <c r="E309" s="8"/>
      <c r="F309" s="10"/>
      <c r="G309" s="10"/>
      <c r="H309" s="10"/>
      <c r="I309" s="11"/>
      <c r="J309" s="12"/>
      <c r="K309" s="12"/>
      <c r="L309" s="13"/>
      <c r="M309" s="14" t="str">
        <f aca="false">IF(B309="","",YEAR(B309)&amp;"-"&amp;IF(MONTH(B309)&lt;10,"0"&amp;MONTH(B309),MONTH(B309)))</f>
        <v/>
      </c>
      <c r="N309" s="15" t="str">
        <f aca="false">IF(A309="","",ROUND(I309*J309,2))</f>
        <v/>
      </c>
      <c r="O309" s="15" t="str">
        <f aca="false">IF(A309="","",ROUND(I309*J309*(1-L309),2))</f>
        <v/>
      </c>
      <c r="P309" s="15" t="str">
        <f aca="false">IF(A309="","",ROUND(I309*K309,2))</f>
        <v/>
      </c>
      <c r="Q309" s="15" t="str">
        <f aca="false">IF(A309="","",O309-P309)</f>
        <v/>
      </c>
      <c r="R309" s="14" t="str">
        <f aca="false">IF(A309="","",IF(OR(B309="",I309&lt;=0,J309&lt;=0,K309&lt;=0,L309&lt;0,L309&gt;0.8),"CHECK","OK"))</f>
        <v/>
      </c>
    </row>
    <row r="310" customFormat="false" ht="15" hidden="false" customHeight="false" outlineLevel="0" collapsed="false">
      <c r="A310" s="8"/>
      <c r="B310" s="9"/>
      <c r="C310" s="8"/>
      <c r="D310" s="8"/>
      <c r="E310" s="8"/>
      <c r="F310" s="10"/>
      <c r="G310" s="10"/>
      <c r="H310" s="10"/>
      <c r="I310" s="11"/>
      <c r="J310" s="12"/>
      <c r="K310" s="12"/>
      <c r="L310" s="13"/>
      <c r="M310" s="14" t="str">
        <f aca="false">IF(B310="","",YEAR(B310)&amp;"-"&amp;IF(MONTH(B310)&lt;10,"0"&amp;MONTH(B310),MONTH(B310)))</f>
        <v/>
      </c>
      <c r="N310" s="15" t="str">
        <f aca="false">IF(A310="","",ROUND(I310*J310,2))</f>
        <v/>
      </c>
      <c r="O310" s="15" t="str">
        <f aca="false">IF(A310="","",ROUND(I310*J310*(1-L310),2))</f>
        <v/>
      </c>
      <c r="P310" s="15" t="str">
        <f aca="false">IF(A310="","",ROUND(I310*K310,2))</f>
        <v/>
      </c>
      <c r="Q310" s="15" t="str">
        <f aca="false">IF(A310="","",O310-P310)</f>
        <v/>
      </c>
      <c r="R310" s="14" t="str">
        <f aca="false">IF(A310="","",IF(OR(B310="",I310&lt;=0,J310&lt;=0,K310&lt;=0,L310&lt;0,L310&gt;0.8),"CHECK","OK"))</f>
        <v/>
      </c>
    </row>
    <row r="311" customFormat="false" ht="15" hidden="false" customHeight="false" outlineLevel="0" collapsed="false">
      <c r="A311" s="8"/>
      <c r="B311" s="9"/>
      <c r="C311" s="8"/>
      <c r="D311" s="8"/>
      <c r="E311" s="8"/>
      <c r="F311" s="10"/>
      <c r="G311" s="10"/>
      <c r="H311" s="10"/>
      <c r="I311" s="11"/>
      <c r="J311" s="12"/>
      <c r="K311" s="12"/>
      <c r="L311" s="13"/>
      <c r="M311" s="14" t="str">
        <f aca="false">IF(B311="","",YEAR(B311)&amp;"-"&amp;IF(MONTH(B311)&lt;10,"0"&amp;MONTH(B311),MONTH(B311)))</f>
        <v/>
      </c>
      <c r="N311" s="15" t="str">
        <f aca="false">IF(A311="","",ROUND(I311*J311,2))</f>
        <v/>
      </c>
      <c r="O311" s="15" t="str">
        <f aca="false">IF(A311="","",ROUND(I311*J311*(1-L311),2))</f>
        <v/>
      </c>
      <c r="P311" s="15" t="str">
        <f aca="false">IF(A311="","",ROUND(I311*K311,2))</f>
        <v/>
      </c>
      <c r="Q311" s="15" t="str">
        <f aca="false">IF(A311="","",O311-P311)</f>
        <v/>
      </c>
      <c r="R311" s="14" t="str">
        <f aca="false">IF(A311="","",IF(OR(B311="",I311&lt;=0,J311&lt;=0,K311&lt;=0,L311&lt;0,L311&gt;0.8),"CHECK","OK"))</f>
        <v/>
      </c>
    </row>
    <row r="312" customFormat="false" ht="15" hidden="false" customHeight="false" outlineLevel="0" collapsed="false">
      <c r="A312" s="8"/>
      <c r="B312" s="9"/>
      <c r="C312" s="8"/>
      <c r="D312" s="8"/>
      <c r="E312" s="8"/>
      <c r="F312" s="10"/>
      <c r="G312" s="10"/>
      <c r="H312" s="10"/>
      <c r="I312" s="11"/>
      <c r="J312" s="12"/>
      <c r="K312" s="12"/>
      <c r="L312" s="13"/>
      <c r="M312" s="14" t="str">
        <f aca="false">IF(B312="","",YEAR(B312)&amp;"-"&amp;IF(MONTH(B312)&lt;10,"0"&amp;MONTH(B312),MONTH(B312)))</f>
        <v/>
      </c>
      <c r="N312" s="15" t="str">
        <f aca="false">IF(A312="","",ROUND(I312*J312,2))</f>
        <v/>
      </c>
      <c r="O312" s="15" t="str">
        <f aca="false">IF(A312="","",ROUND(I312*J312*(1-L312),2))</f>
        <v/>
      </c>
      <c r="P312" s="15" t="str">
        <f aca="false">IF(A312="","",ROUND(I312*K312,2))</f>
        <v/>
      </c>
      <c r="Q312" s="15" t="str">
        <f aca="false">IF(A312="","",O312-P312)</f>
        <v/>
      </c>
      <c r="R312" s="14" t="str">
        <f aca="false">IF(A312="","",IF(OR(B312="",I312&lt;=0,J312&lt;=0,K312&lt;=0,L312&lt;0,L312&gt;0.8),"CHECK","OK"))</f>
        <v/>
      </c>
    </row>
    <row r="313" customFormat="false" ht="15" hidden="false" customHeight="false" outlineLevel="0" collapsed="false">
      <c r="A313" s="8"/>
      <c r="B313" s="9"/>
      <c r="C313" s="8"/>
      <c r="D313" s="8"/>
      <c r="E313" s="8"/>
      <c r="F313" s="10"/>
      <c r="G313" s="10"/>
      <c r="H313" s="10"/>
      <c r="I313" s="11"/>
      <c r="J313" s="12"/>
      <c r="K313" s="12"/>
      <c r="L313" s="13"/>
      <c r="M313" s="14" t="str">
        <f aca="false">IF(B313="","",YEAR(B313)&amp;"-"&amp;IF(MONTH(B313)&lt;10,"0"&amp;MONTH(B313),MONTH(B313)))</f>
        <v/>
      </c>
      <c r="N313" s="15" t="str">
        <f aca="false">IF(A313="","",ROUND(I313*J313,2))</f>
        <v/>
      </c>
      <c r="O313" s="15" t="str">
        <f aca="false">IF(A313="","",ROUND(I313*J313*(1-L313),2))</f>
        <v/>
      </c>
      <c r="P313" s="15" t="str">
        <f aca="false">IF(A313="","",ROUND(I313*K313,2))</f>
        <v/>
      </c>
      <c r="Q313" s="15" t="str">
        <f aca="false">IF(A313="","",O313-P313)</f>
        <v/>
      </c>
      <c r="R313" s="14" t="str">
        <f aca="false">IF(A313="","",IF(OR(B313="",I313&lt;=0,J313&lt;=0,K313&lt;=0,L313&lt;0,L313&gt;0.8),"CHECK","OK"))</f>
        <v/>
      </c>
    </row>
    <row r="314" customFormat="false" ht="15" hidden="false" customHeight="false" outlineLevel="0" collapsed="false">
      <c r="A314" s="8"/>
      <c r="B314" s="9"/>
      <c r="C314" s="8"/>
      <c r="D314" s="8"/>
      <c r="E314" s="8"/>
      <c r="F314" s="10"/>
      <c r="G314" s="10"/>
      <c r="H314" s="10"/>
      <c r="I314" s="11"/>
      <c r="J314" s="12"/>
      <c r="K314" s="12"/>
      <c r="L314" s="13"/>
      <c r="M314" s="14" t="str">
        <f aca="false">IF(B314="","",YEAR(B314)&amp;"-"&amp;IF(MONTH(B314)&lt;10,"0"&amp;MONTH(B314),MONTH(B314)))</f>
        <v/>
      </c>
      <c r="N314" s="15" t="str">
        <f aca="false">IF(A314="","",ROUND(I314*J314,2))</f>
        <v/>
      </c>
      <c r="O314" s="15" t="str">
        <f aca="false">IF(A314="","",ROUND(I314*J314*(1-L314),2))</f>
        <v/>
      </c>
      <c r="P314" s="15" t="str">
        <f aca="false">IF(A314="","",ROUND(I314*K314,2))</f>
        <v/>
      </c>
      <c r="Q314" s="15" t="str">
        <f aca="false">IF(A314="","",O314-P314)</f>
        <v/>
      </c>
      <c r="R314" s="14" t="str">
        <f aca="false">IF(A314="","",IF(OR(B314="",I314&lt;=0,J314&lt;=0,K314&lt;=0,L314&lt;0,L314&gt;0.8),"CHECK","OK"))</f>
        <v/>
      </c>
    </row>
    <row r="315" customFormat="false" ht="15" hidden="false" customHeight="false" outlineLevel="0" collapsed="false">
      <c r="A315" s="8"/>
      <c r="B315" s="9"/>
      <c r="C315" s="8"/>
      <c r="D315" s="8"/>
      <c r="E315" s="8"/>
      <c r="F315" s="10"/>
      <c r="G315" s="10"/>
      <c r="H315" s="10"/>
      <c r="I315" s="11"/>
      <c r="J315" s="12"/>
      <c r="K315" s="12"/>
      <c r="L315" s="13"/>
      <c r="M315" s="14" t="str">
        <f aca="false">IF(B315="","",YEAR(B315)&amp;"-"&amp;IF(MONTH(B315)&lt;10,"0"&amp;MONTH(B315),MONTH(B315)))</f>
        <v/>
      </c>
      <c r="N315" s="15" t="str">
        <f aca="false">IF(A315="","",ROUND(I315*J315,2))</f>
        <v/>
      </c>
      <c r="O315" s="15" t="str">
        <f aca="false">IF(A315="","",ROUND(I315*J315*(1-L315),2))</f>
        <v/>
      </c>
      <c r="P315" s="15" t="str">
        <f aca="false">IF(A315="","",ROUND(I315*K315,2))</f>
        <v/>
      </c>
      <c r="Q315" s="15" t="str">
        <f aca="false">IF(A315="","",O315-P315)</f>
        <v/>
      </c>
      <c r="R315" s="14" t="str">
        <f aca="false">IF(A315="","",IF(OR(B315="",I315&lt;=0,J315&lt;=0,K315&lt;=0,L315&lt;0,L315&gt;0.8),"CHECK","OK"))</f>
        <v/>
      </c>
    </row>
    <row r="316" customFormat="false" ht="15" hidden="false" customHeight="false" outlineLevel="0" collapsed="false">
      <c r="A316" s="8"/>
      <c r="B316" s="9"/>
      <c r="C316" s="8"/>
      <c r="D316" s="8"/>
      <c r="E316" s="8"/>
      <c r="F316" s="10"/>
      <c r="G316" s="10"/>
      <c r="H316" s="10"/>
      <c r="I316" s="11"/>
      <c r="J316" s="12"/>
      <c r="K316" s="12"/>
      <c r="L316" s="13"/>
      <c r="M316" s="14" t="str">
        <f aca="false">IF(B316="","",YEAR(B316)&amp;"-"&amp;IF(MONTH(B316)&lt;10,"0"&amp;MONTH(B316),MONTH(B316)))</f>
        <v/>
      </c>
      <c r="N316" s="15" t="str">
        <f aca="false">IF(A316="","",ROUND(I316*J316,2))</f>
        <v/>
      </c>
      <c r="O316" s="15" t="str">
        <f aca="false">IF(A316="","",ROUND(I316*J316*(1-L316),2))</f>
        <v/>
      </c>
      <c r="P316" s="15" t="str">
        <f aca="false">IF(A316="","",ROUND(I316*K316,2))</f>
        <v/>
      </c>
      <c r="Q316" s="15" t="str">
        <f aca="false">IF(A316="","",O316-P316)</f>
        <v/>
      </c>
      <c r="R316" s="14" t="str">
        <f aca="false">IF(A316="","",IF(OR(B316="",I316&lt;=0,J316&lt;=0,K316&lt;=0,L316&lt;0,L316&gt;0.8),"CHECK","OK"))</f>
        <v/>
      </c>
    </row>
    <row r="317" customFormat="false" ht="15" hidden="false" customHeight="false" outlineLevel="0" collapsed="false">
      <c r="A317" s="8"/>
      <c r="B317" s="9"/>
      <c r="C317" s="8"/>
      <c r="D317" s="8"/>
      <c r="E317" s="8"/>
      <c r="F317" s="10"/>
      <c r="G317" s="10"/>
      <c r="H317" s="10"/>
      <c r="I317" s="11"/>
      <c r="J317" s="12"/>
      <c r="K317" s="12"/>
      <c r="L317" s="13"/>
      <c r="M317" s="14" t="str">
        <f aca="false">IF(B317="","",YEAR(B317)&amp;"-"&amp;IF(MONTH(B317)&lt;10,"0"&amp;MONTH(B317),MONTH(B317)))</f>
        <v/>
      </c>
      <c r="N317" s="15" t="str">
        <f aca="false">IF(A317="","",ROUND(I317*J317,2))</f>
        <v/>
      </c>
      <c r="O317" s="15" t="str">
        <f aca="false">IF(A317="","",ROUND(I317*J317*(1-L317),2))</f>
        <v/>
      </c>
      <c r="P317" s="15" t="str">
        <f aca="false">IF(A317="","",ROUND(I317*K317,2))</f>
        <v/>
      </c>
      <c r="Q317" s="15" t="str">
        <f aca="false">IF(A317="","",O317-P317)</f>
        <v/>
      </c>
      <c r="R317" s="14" t="str">
        <f aca="false">IF(A317="","",IF(OR(B317="",I317&lt;=0,J317&lt;=0,K317&lt;=0,L317&lt;0,L317&gt;0.8),"CHECK","OK"))</f>
        <v/>
      </c>
    </row>
    <row r="318" customFormat="false" ht="15" hidden="false" customHeight="false" outlineLevel="0" collapsed="false">
      <c r="A318" s="8"/>
      <c r="B318" s="9"/>
      <c r="C318" s="8"/>
      <c r="D318" s="8"/>
      <c r="E318" s="8"/>
      <c r="F318" s="10"/>
      <c r="G318" s="10"/>
      <c r="H318" s="10"/>
      <c r="I318" s="11"/>
      <c r="J318" s="12"/>
      <c r="K318" s="12"/>
      <c r="L318" s="13"/>
      <c r="M318" s="14" t="str">
        <f aca="false">IF(B318="","",YEAR(B318)&amp;"-"&amp;IF(MONTH(B318)&lt;10,"0"&amp;MONTH(B318),MONTH(B318)))</f>
        <v/>
      </c>
      <c r="N318" s="15" t="str">
        <f aca="false">IF(A318="","",ROUND(I318*J318,2))</f>
        <v/>
      </c>
      <c r="O318" s="15" t="str">
        <f aca="false">IF(A318="","",ROUND(I318*J318*(1-L318),2))</f>
        <v/>
      </c>
      <c r="P318" s="15" t="str">
        <f aca="false">IF(A318="","",ROUND(I318*K318,2))</f>
        <v/>
      </c>
      <c r="Q318" s="15" t="str">
        <f aca="false">IF(A318="","",O318-P318)</f>
        <v/>
      </c>
      <c r="R318" s="14" t="str">
        <f aca="false">IF(A318="","",IF(OR(B318="",I318&lt;=0,J318&lt;=0,K318&lt;=0,L318&lt;0,L318&gt;0.8),"CHECK","OK"))</f>
        <v/>
      </c>
    </row>
    <row r="319" customFormat="false" ht="15" hidden="false" customHeight="false" outlineLevel="0" collapsed="false">
      <c r="A319" s="8"/>
      <c r="B319" s="9"/>
      <c r="C319" s="8"/>
      <c r="D319" s="8"/>
      <c r="E319" s="8"/>
      <c r="F319" s="10"/>
      <c r="G319" s="10"/>
      <c r="H319" s="10"/>
      <c r="I319" s="11"/>
      <c r="J319" s="12"/>
      <c r="K319" s="12"/>
      <c r="L319" s="13"/>
      <c r="M319" s="14" t="str">
        <f aca="false">IF(B319="","",YEAR(B319)&amp;"-"&amp;IF(MONTH(B319)&lt;10,"0"&amp;MONTH(B319),MONTH(B319)))</f>
        <v/>
      </c>
      <c r="N319" s="15" t="str">
        <f aca="false">IF(A319="","",ROUND(I319*J319,2))</f>
        <v/>
      </c>
      <c r="O319" s="15" t="str">
        <f aca="false">IF(A319="","",ROUND(I319*J319*(1-L319),2))</f>
        <v/>
      </c>
      <c r="P319" s="15" t="str">
        <f aca="false">IF(A319="","",ROUND(I319*K319,2))</f>
        <v/>
      </c>
      <c r="Q319" s="15" t="str">
        <f aca="false">IF(A319="","",O319-P319)</f>
        <v/>
      </c>
      <c r="R319" s="14" t="str">
        <f aca="false">IF(A319="","",IF(OR(B319="",I319&lt;=0,J319&lt;=0,K319&lt;=0,L319&lt;0,L319&gt;0.8),"CHECK","OK"))</f>
        <v/>
      </c>
    </row>
    <row r="320" customFormat="false" ht="15" hidden="false" customHeight="false" outlineLevel="0" collapsed="false">
      <c r="A320" s="8"/>
      <c r="B320" s="9"/>
      <c r="C320" s="8"/>
      <c r="D320" s="8"/>
      <c r="E320" s="8"/>
      <c r="F320" s="10"/>
      <c r="G320" s="10"/>
      <c r="H320" s="10"/>
      <c r="I320" s="11"/>
      <c r="J320" s="12"/>
      <c r="K320" s="12"/>
      <c r="L320" s="13"/>
      <c r="M320" s="14" t="str">
        <f aca="false">IF(B320="","",YEAR(B320)&amp;"-"&amp;IF(MONTH(B320)&lt;10,"0"&amp;MONTH(B320),MONTH(B320)))</f>
        <v/>
      </c>
      <c r="N320" s="15" t="str">
        <f aca="false">IF(A320="","",ROUND(I320*J320,2))</f>
        <v/>
      </c>
      <c r="O320" s="15" t="str">
        <f aca="false">IF(A320="","",ROUND(I320*J320*(1-L320),2))</f>
        <v/>
      </c>
      <c r="P320" s="15" t="str">
        <f aca="false">IF(A320="","",ROUND(I320*K320,2))</f>
        <v/>
      </c>
      <c r="Q320" s="15" t="str">
        <f aca="false">IF(A320="","",O320-P320)</f>
        <v/>
      </c>
      <c r="R320" s="14" t="str">
        <f aca="false">IF(A320="","",IF(OR(B320="",I320&lt;=0,J320&lt;=0,K320&lt;=0,L320&lt;0,L320&gt;0.8),"CHECK","OK"))</f>
        <v/>
      </c>
    </row>
    <row r="321" customFormat="false" ht="15" hidden="false" customHeight="false" outlineLevel="0" collapsed="false">
      <c r="A321" s="8"/>
      <c r="B321" s="9"/>
      <c r="C321" s="8"/>
      <c r="D321" s="8"/>
      <c r="E321" s="8"/>
      <c r="F321" s="10"/>
      <c r="G321" s="10"/>
      <c r="H321" s="10"/>
      <c r="I321" s="11"/>
      <c r="J321" s="12"/>
      <c r="K321" s="12"/>
      <c r="L321" s="13"/>
      <c r="M321" s="14" t="str">
        <f aca="false">IF(B321="","",YEAR(B321)&amp;"-"&amp;IF(MONTH(B321)&lt;10,"0"&amp;MONTH(B321),MONTH(B321)))</f>
        <v/>
      </c>
      <c r="N321" s="15" t="str">
        <f aca="false">IF(A321="","",ROUND(I321*J321,2))</f>
        <v/>
      </c>
      <c r="O321" s="15" t="str">
        <f aca="false">IF(A321="","",ROUND(I321*J321*(1-L321),2))</f>
        <v/>
      </c>
      <c r="P321" s="15" t="str">
        <f aca="false">IF(A321="","",ROUND(I321*K321,2))</f>
        <v/>
      </c>
      <c r="Q321" s="15" t="str">
        <f aca="false">IF(A321="","",O321-P321)</f>
        <v/>
      </c>
      <c r="R321" s="14" t="str">
        <f aca="false">IF(A321="","",IF(OR(B321="",I321&lt;=0,J321&lt;=0,K321&lt;=0,L321&lt;0,L321&gt;0.8),"CHECK","OK"))</f>
        <v/>
      </c>
    </row>
    <row r="322" customFormat="false" ht="15" hidden="false" customHeight="false" outlineLevel="0" collapsed="false">
      <c r="A322" s="8"/>
      <c r="B322" s="9"/>
      <c r="C322" s="8"/>
      <c r="D322" s="8"/>
      <c r="E322" s="8"/>
      <c r="F322" s="10"/>
      <c r="G322" s="10"/>
      <c r="H322" s="10"/>
      <c r="I322" s="11"/>
      <c r="J322" s="12"/>
      <c r="K322" s="12"/>
      <c r="L322" s="13"/>
      <c r="M322" s="14" t="str">
        <f aca="false">IF(B322="","",YEAR(B322)&amp;"-"&amp;IF(MONTH(B322)&lt;10,"0"&amp;MONTH(B322),MONTH(B322)))</f>
        <v/>
      </c>
      <c r="N322" s="15" t="str">
        <f aca="false">IF(A322="","",ROUND(I322*J322,2))</f>
        <v/>
      </c>
      <c r="O322" s="15" t="str">
        <f aca="false">IF(A322="","",ROUND(I322*J322*(1-L322),2))</f>
        <v/>
      </c>
      <c r="P322" s="15" t="str">
        <f aca="false">IF(A322="","",ROUND(I322*K322,2))</f>
        <v/>
      </c>
      <c r="Q322" s="15" t="str">
        <f aca="false">IF(A322="","",O322-P322)</f>
        <v/>
      </c>
      <c r="R322" s="14" t="str">
        <f aca="false">IF(A322="","",IF(OR(B322="",I322&lt;=0,J322&lt;=0,K322&lt;=0,L322&lt;0,L322&gt;0.8),"CHECK","OK"))</f>
        <v/>
      </c>
    </row>
    <row r="323" customFormat="false" ht="15" hidden="false" customHeight="false" outlineLevel="0" collapsed="false">
      <c r="A323" s="8"/>
      <c r="B323" s="9"/>
      <c r="C323" s="8"/>
      <c r="D323" s="8"/>
      <c r="E323" s="8"/>
      <c r="F323" s="10"/>
      <c r="G323" s="10"/>
      <c r="H323" s="10"/>
      <c r="I323" s="11"/>
      <c r="J323" s="12"/>
      <c r="K323" s="12"/>
      <c r="L323" s="13"/>
      <c r="M323" s="14" t="str">
        <f aca="false">IF(B323="","",YEAR(B323)&amp;"-"&amp;IF(MONTH(B323)&lt;10,"0"&amp;MONTH(B323),MONTH(B323)))</f>
        <v/>
      </c>
      <c r="N323" s="15" t="str">
        <f aca="false">IF(A323="","",ROUND(I323*J323,2))</f>
        <v/>
      </c>
      <c r="O323" s="15" t="str">
        <f aca="false">IF(A323="","",ROUND(I323*J323*(1-L323),2))</f>
        <v/>
      </c>
      <c r="P323" s="15" t="str">
        <f aca="false">IF(A323="","",ROUND(I323*K323,2))</f>
        <v/>
      </c>
      <c r="Q323" s="15" t="str">
        <f aca="false">IF(A323="","",O323-P323)</f>
        <v/>
      </c>
      <c r="R323" s="14" t="str">
        <f aca="false">IF(A323="","",IF(OR(B323="",I323&lt;=0,J323&lt;=0,K323&lt;=0,L323&lt;0,L323&gt;0.8),"CHECK","OK"))</f>
        <v/>
      </c>
    </row>
    <row r="324" customFormat="false" ht="15" hidden="false" customHeight="false" outlineLevel="0" collapsed="false">
      <c r="A324" s="8"/>
      <c r="B324" s="9"/>
      <c r="C324" s="8"/>
      <c r="D324" s="8"/>
      <c r="E324" s="8"/>
      <c r="F324" s="10"/>
      <c r="G324" s="10"/>
      <c r="H324" s="10"/>
      <c r="I324" s="11"/>
      <c r="J324" s="12"/>
      <c r="K324" s="12"/>
      <c r="L324" s="13"/>
      <c r="M324" s="14" t="str">
        <f aca="false">IF(B324="","",YEAR(B324)&amp;"-"&amp;IF(MONTH(B324)&lt;10,"0"&amp;MONTH(B324),MONTH(B324)))</f>
        <v/>
      </c>
      <c r="N324" s="15" t="str">
        <f aca="false">IF(A324="","",ROUND(I324*J324,2))</f>
        <v/>
      </c>
      <c r="O324" s="15" t="str">
        <f aca="false">IF(A324="","",ROUND(I324*J324*(1-L324),2))</f>
        <v/>
      </c>
      <c r="P324" s="15" t="str">
        <f aca="false">IF(A324="","",ROUND(I324*K324,2))</f>
        <v/>
      </c>
      <c r="Q324" s="15" t="str">
        <f aca="false">IF(A324="","",O324-P324)</f>
        <v/>
      </c>
      <c r="R324" s="14" t="str">
        <f aca="false">IF(A324="","",IF(OR(B324="",I324&lt;=0,J324&lt;=0,K324&lt;=0,L324&lt;0,L324&gt;0.8),"CHECK","OK"))</f>
        <v/>
      </c>
    </row>
    <row r="325" customFormat="false" ht="15" hidden="false" customHeight="false" outlineLevel="0" collapsed="false">
      <c r="A325" s="8"/>
      <c r="B325" s="9"/>
      <c r="C325" s="8"/>
      <c r="D325" s="8"/>
      <c r="E325" s="8"/>
      <c r="F325" s="10"/>
      <c r="G325" s="10"/>
      <c r="H325" s="10"/>
      <c r="I325" s="11"/>
      <c r="J325" s="12"/>
      <c r="K325" s="12"/>
      <c r="L325" s="13"/>
      <c r="M325" s="14" t="str">
        <f aca="false">IF(B325="","",YEAR(B325)&amp;"-"&amp;IF(MONTH(B325)&lt;10,"0"&amp;MONTH(B325),MONTH(B325)))</f>
        <v/>
      </c>
      <c r="N325" s="15" t="str">
        <f aca="false">IF(A325="","",ROUND(I325*J325,2))</f>
        <v/>
      </c>
      <c r="O325" s="15" t="str">
        <f aca="false">IF(A325="","",ROUND(I325*J325*(1-L325),2))</f>
        <v/>
      </c>
      <c r="P325" s="15" t="str">
        <f aca="false">IF(A325="","",ROUND(I325*K325,2))</f>
        <v/>
      </c>
      <c r="Q325" s="15" t="str">
        <f aca="false">IF(A325="","",O325-P325)</f>
        <v/>
      </c>
      <c r="R325" s="14" t="str">
        <f aca="false">IF(A325="","",IF(OR(B325="",I325&lt;=0,J325&lt;=0,K325&lt;=0,L325&lt;0,L325&gt;0.8),"CHECK","OK"))</f>
        <v/>
      </c>
    </row>
    <row r="326" customFormat="false" ht="15" hidden="false" customHeight="false" outlineLevel="0" collapsed="false">
      <c r="A326" s="8"/>
      <c r="B326" s="9"/>
      <c r="C326" s="8"/>
      <c r="D326" s="8"/>
      <c r="E326" s="8"/>
      <c r="F326" s="10"/>
      <c r="G326" s="10"/>
      <c r="H326" s="10"/>
      <c r="I326" s="11"/>
      <c r="J326" s="12"/>
      <c r="K326" s="12"/>
      <c r="L326" s="13"/>
      <c r="M326" s="14" t="str">
        <f aca="false">IF(B326="","",YEAR(B326)&amp;"-"&amp;IF(MONTH(B326)&lt;10,"0"&amp;MONTH(B326),MONTH(B326)))</f>
        <v/>
      </c>
      <c r="N326" s="15" t="str">
        <f aca="false">IF(A326="","",ROUND(I326*J326,2))</f>
        <v/>
      </c>
      <c r="O326" s="15" t="str">
        <f aca="false">IF(A326="","",ROUND(I326*J326*(1-L326),2))</f>
        <v/>
      </c>
      <c r="P326" s="15" t="str">
        <f aca="false">IF(A326="","",ROUND(I326*K326,2))</f>
        <v/>
      </c>
      <c r="Q326" s="15" t="str">
        <f aca="false">IF(A326="","",O326-P326)</f>
        <v/>
      </c>
      <c r="R326" s="14" t="str">
        <f aca="false">IF(A326="","",IF(OR(B326="",I326&lt;=0,J326&lt;=0,K326&lt;=0,L326&lt;0,L326&gt;0.8),"CHECK","OK"))</f>
        <v/>
      </c>
    </row>
    <row r="327" customFormat="false" ht="15" hidden="false" customHeight="false" outlineLevel="0" collapsed="false">
      <c r="A327" s="8"/>
      <c r="B327" s="9"/>
      <c r="C327" s="8"/>
      <c r="D327" s="8"/>
      <c r="E327" s="8"/>
      <c r="F327" s="10"/>
      <c r="G327" s="10"/>
      <c r="H327" s="10"/>
      <c r="I327" s="11"/>
      <c r="J327" s="12"/>
      <c r="K327" s="12"/>
      <c r="L327" s="13"/>
      <c r="M327" s="14" t="str">
        <f aca="false">IF(B327="","",YEAR(B327)&amp;"-"&amp;IF(MONTH(B327)&lt;10,"0"&amp;MONTH(B327),MONTH(B327)))</f>
        <v/>
      </c>
      <c r="N327" s="15" t="str">
        <f aca="false">IF(A327="","",ROUND(I327*J327,2))</f>
        <v/>
      </c>
      <c r="O327" s="15" t="str">
        <f aca="false">IF(A327="","",ROUND(I327*J327*(1-L327),2))</f>
        <v/>
      </c>
      <c r="P327" s="15" t="str">
        <f aca="false">IF(A327="","",ROUND(I327*K327,2))</f>
        <v/>
      </c>
      <c r="Q327" s="15" t="str">
        <f aca="false">IF(A327="","",O327-P327)</f>
        <v/>
      </c>
      <c r="R327" s="14" t="str">
        <f aca="false">IF(A327="","",IF(OR(B327="",I327&lt;=0,J327&lt;=0,K327&lt;=0,L327&lt;0,L327&gt;0.8),"CHECK","OK"))</f>
        <v/>
      </c>
    </row>
    <row r="328" customFormat="false" ht="15" hidden="false" customHeight="false" outlineLevel="0" collapsed="false">
      <c r="A328" s="8"/>
      <c r="B328" s="9"/>
      <c r="C328" s="8"/>
      <c r="D328" s="8"/>
      <c r="E328" s="8"/>
      <c r="F328" s="10"/>
      <c r="G328" s="10"/>
      <c r="H328" s="10"/>
      <c r="I328" s="11"/>
      <c r="J328" s="12"/>
      <c r="K328" s="12"/>
      <c r="L328" s="13"/>
      <c r="M328" s="14" t="str">
        <f aca="false">IF(B328="","",YEAR(B328)&amp;"-"&amp;IF(MONTH(B328)&lt;10,"0"&amp;MONTH(B328),MONTH(B328)))</f>
        <v/>
      </c>
      <c r="N328" s="15" t="str">
        <f aca="false">IF(A328="","",ROUND(I328*J328,2))</f>
        <v/>
      </c>
      <c r="O328" s="15" t="str">
        <f aca="false">IF(A328="","",ROUND(I328*J328*(1-L328),2))</f>
        <v/>
      </c>
      <c r="P328" s="15" t="str">
        <f aca="false">IF(A328="","",ROUND(I328*K328,2))</f>
        <v/>
      </c>
      <c r="Q328" s="15" t="str">
        <f aca="false">IF(A328="","",O328-P328)</f>
        <v/>
      </c>
      <c r="R328" s="14" t="str">
        <f aca="false">IF(A328="","",IF(OR(B328="",I328&lt;=0,J328&lt;=0,K328&lt;=0,L328&lt;0,L328&gt;0.8),"CHECK","OK"))</f>
        <v/>
      </c>
    </row>
    <row r="329" customFormat="false" ht="15" hidden="false" customHeight="false" outlineLevel="0" collapsed="false">
      <c r="A329" s="8"/>
      <c r="B329" s="9"/>
      <c r="C329" s="8"/>
      <c r="D329" s="8"/>
      <c r="E329" s="8"/>
      <c r="F329" s="10"/>
      <c r="G329" s="10"/>
      <c r="H329" s="10"/>
      <c r="I329" s="11"/>
      <c r="J329" s="12"/>
      <c r="K329" s="12"/>
      <c r="L329" s="13"/>
      <c r="M329" s="14" t="str">
        <f aca="false">IF(B329="","",YEAR(B329)&amp;"-"&amp;IF(MONTH(B329)&lt;10,"0"&amp;MONTH(B329),MONTH(B329)))</f>
        <v/>
      </c>
      <c r="N329" s="15" t="str">
        <f aca="false">IF(A329="","",ROUND(I329*J329,2))</f>
        <v/>
      </c>
      <c r="O329" s="15" t="str">
        <f aca="false">IF(A329="","",ROUND(I329*J329*(1-L329),2))</f>
        <v/>
      </c>
      <c r="P329" s="15" t="str">
        <f aca="false">IF(A329="","",ROUND(I329*K329,2))</f>
        <v/>
      </c>
      <c r="Q329" s="15" t="str">
        <f aca="false">IF(A329="","",O329-P329)</f>
        <v/>
      </c>
      <c r="R329" s="14" t="str">
        <f aca="false">IF(A329="","",IF(OR(B329="",I329&lt;=0,J329&lt;=0,K329&lt;=0,L329&lt;0,L329&gt;0.8),"CHECK","OK"))</f>
        <v/>
      </c>
    </row>
    <row r="330" customFormat="false" ht="15" hidden="false" customHeight="false" outlineLevel="0" collapsed="false">
      <c r="A330" s="8"/>
      <c r="B330" s="9"/>
      <c r="C330" s="8"/>
      <c r="D330" s="8"/>
      <c r="E330" s="8"/>
      <c r="F330" s="10"/>
      <c r="G330" s="10"/>
      <c r="H330" s="10"/>
      <c r="I330" s="11"/>
      <c r="J330" s="12"/>
      <c r="K330" s="12"/>
      <c r="L330" s="13"/>
      <c r="M330" s="14" t="str">
        <f aca="false">IF(B330="","",YEAR(B330)&amp;"-"&amp;IF(MONTH(B330)&lt;10,"0"&amp;MONTH(B330),MONTH(B330)))</f>
        <v/>
      </c>
      <c r="N330" s="15" t="str">
        <f aca="false">IF(A330="","",ROUND(I330*J330,2))</f>
        <v/>
      </c>
      <c r="O330" s="15" t="str">
        <f aca="false">IF(A330="","",ROUND(I330*J330*(1-L330),2))</f>
        <v/>
      </c>
      <c r="P330" s="15" t="str">
        <f aca="false">IF(A330="","",ROUND(I330*K330,2))</f>
        <v/>
      </c>
      <c r="Q330" s="15" t="str">
        <f aca="false">IF(A330="","",O330-P330)</f>
        <v/>
      </c>
      <c r="R330" s="14" t="str">
        <f aca="false">IF(A330="","",IF(OR(B330="",I330&lt;=0,J330&lt;=0,K330&lt;=0,L330&lt;0,L330&gt;0.8),"CHECK","OK"))</f>
        <v/>
      </c>
    </row>
    <row r="331" customFormat="false" ht="15" hidden="false" customHeight="false" outlineLevel="0" collapsed="false">
      <c r="A331" s="8"/>
      <c r="B331" s="9"/>
      <c r="C331" s="8"/>
      <c r="D331" s="8"/>
      <c r="E331" s="8"/>
      <c r="F331" s="10"/>
      <c r="G331" s="10"/>
      <c r="H331" s="10"/>
      <c r="I331" s="11"/>
      <c r="J331" s="12"/>
      <c r="K331" s="12"/>
      <c r="L331" s="13"/>
      <c r="M331" s="14" t="str">
        <f aca="false">IF(B331="","",YEAR(B331)&amp;"-"&amp;IF(MONTH(B331)&lt;10,"0"&amp;MONTH(B331),MONTH(B331)))</f>
        <v/>
      </c>
      <c r="N331" s="15" t="str">
        <f aca="false">IF(A331="","",ROUND(I331*J331,2))</f>
        <v/>
      </c>
      <c r="O331" s="15" t="str">
        <f aca="false">IF(A331="","",ROUND(I331*J331*(1-L331),2))</f>
        <v/>
      </c>
      <c r="P331" s="15" t="str">
        <f aca="false">IF(A331="","",ROUND(I331*K331,2))</f>
        <v/>
      </c>
      <c r="Q331" s="15" t="str">
        <f aca="false">IF(A331="","",O331-P331)</f>
        <v/>
      </c>
      <c r="R331" s="14" t="str">
        <f aca="false">IF(A331="","",IF(OR(B331="",I331&lt;=0,J331&lt;=0,K331&lt;=0,L331&lt;0,L331&gt;0.8),"CHECK","OK"))</f>
        <v/>
      </c>
    </row>
    <row r="332" customFormat="false" ht="15" hidden="false" customHeight="false" outlineLevel="0" collapsed="false">
      <c r="A332" s="8"/>
      <c r="B332" s="9"/>
      <c r="C332" s="8"/>
      <c r="D332" s="8"/>
      <c r="E332" s="8"/>
      <c r="F332" s="10"/>
      <c r="G332" s="10"/>
      <c r="H332" s="10"/>
      <c r="I332" s="11"/>
      <c r="J332" s="12"/>
      <c r="K332" s="12"/>
      <c r="L332" s="13"/>
      <c r="M332" s="14" t="str">
        <f aca="false">IF(B332="","",YEAR(B332)&amp;"-"&amp;IF(MONTH(B332)&lt;10,"0"&amp;MONTH(B332),MONTH(B332)))</f>
        <v/>
      </c>
      <c r="N332" s="15" t="str">
        <f aca="false">IF(A332="","",ROUND(I332*J332,2))</f>
        <v/>
      </c>
      <c r="O332" s="15" t="str">
        <f aca="false">IF(A332="","",ROUND(I332*J332*(1-L332),2))</f>
        <v/>
      </c>
      <c r="P332" s="15" t="str">
        <f aca="false">IF(A332="","",ROUND(I332*K332,2))</f>
        <v/>
      </c>
      <c r="Q332" s="15" t="str">
        <f aca="false">IF(A332="","",O332-P332)</f>
        <v/>
      </c>
      <c r="R332" s="14" t="str">
        <f aca="false">IF(A332="","",IF(OR(B332="",I332&lt;=0,J332&lt;=0,K332&lt;=0,L332&lt;0,L332&gt;0.8),"CHECK","OK"))</f>
        <v/>
      </c>
    </row>
    <row r="333" customFormat="false" ht="15" hidden="false" customHeight="false" outlineLevel="0" collapsed="false">
      <c r="A333" s="8"/>
      <c r="B333" s="9"/>
      <c r="C333" s="8"/>
      <c r="D333" s="8"/>
      <c r="E333" s="8"/>
      <c r="F333" s="10"/>
      <c r="G333" s="10"/>
      <c r="H333" s="10"/>
      <c r="I333" s="11"/>
      <c r="J333" s="12"/>
      <c r="K333" s="12"/>
      <c r="L333" s="13"/>
      <c r="M333" s="14" t="str">
        <f aca="false">IF(B333="","",YEAR(B333)&amp;"-"&amp;IF(MONTH(B333)&lt;10,"0"&amp;MONTH(B333),MONTH(B333)))</f>
        <v/>
      </c>
      <c r="N333" s="15" t="str">
        <f aca="false">IF(A333="","",ROUND(I333*J333,2))</f>
        <v/>
      </c>
      <c r="O333" s="15" t="str">
        <f aca="false">IF(A333="","",ROUND(I333*J333*(1-L333),2))</f>
        <v/>
      </c>
      <c r="P333" s="15" t="str">
        <f aca="false">IF(A333="","",ROUND(I333*K333,2))</f>
        <v/>
      </c>
      <c r="Q333" s="15" t="str">
        <f aca="false">IF(A333="","",O333-P333)</f>
        <v/>
      </c>
      <c r="R333" s="14" t="str">
        <f aca="false">IF(A333="","",IF(OR(B333="",I333&lt;=0,J333&lt;=0,K333&lt;=0,L333&lt;0,L333&gt;0.8),"CHECK","OK"))</f>
        <v/>
      </c>
    </row>
    <row r="334" customFormat="false" ht="15" hidden="false" customHeight="false" outlineLevel="0" collapsed="false">
      <c r="A334" s="8"/>
      <c r="B334" s="9"/>
      <c r="C334" s="8"/>
      <c r="D334" s="8"/>
      <c r="E334" s="8"/>
      <c r="F334" s="10"/>
      <c r="G334" s="10"/>
      <c r="H334" s="10"/>
      <c r="I334" s="11"/>
      <c r="J334" s="12"/>
      <c r="K334" s="12"/>
      <c r="L334" s="13"/>
      <c r="M334" s="14" t="str">
        <f aca="false">IF(B334="","",YEAR(B334)&amp;"-"&amp;IF(MONTH(B334)&lt;10,"0"&amp;MONTH(B334),MONTH(B334)))</f>
        <v/>
      </c>
      <c r="N334" s="15" t="str">
        <f aca="false">IF(A334="","",ROUND(I334*J334,2))</f>
        <v/>
      </c>
      <c r="O334" s="15" t="str">
        <f aca="false">IF(A334="","",ROUND(I334*J334*(1-L334),2))</f>
        <v/>
      </c>
      <c r="P334" s="15" t="str">
        <f aca="false">IF(A334="","",ROUND(I334*K334,2))</f>
        <v/>
      </c>
      <c r="Q334" s="15" t="str">
        <f aca="false">IF(A334="","",O334-P334)</f>
        <v/>
      </c>
      <c r="R334" s="14" t="str">
        <f aca="false">IF(A334="","",IF(OR(B334="",I334&lt;=0,J334&lt;=0,K334&lt;=0,L334&lt;0,L334&gt;0.8),"CHECK","OK"))</f>
        <v/>
      </c>
    </row>
    <row r="335" customFormat="false" ht="15" hidden="false" customHeight="false" outlineLevel="0" collapsed="false">
      <c r="A335" s="8"/>
      <c r="B335" s="9"/>
      <c r="C335" s="8"/>
      <c r="D335" s="8"/>
      <c r="E335" s="8"/>
      <c r="F335" s="10"/>
      <c r="G335" s="10"/>
      <c r="H335" s="10"/>
      <c r="I335" s="11"/>
      <c r="J335" s="12"/>
      <c r="K335" s="12"/>
      <c r="L335" s="13"/>
      <c r="M335" s="14" t="str">
        <f aca="false">IF(B335="","",YEAR(B335)&amp;"-"&amp;IF(MONTH(B335)&lt;10,"0"&amp;MONTH(B335),MONTH(B335)))</f>
        <v/>
      </c>
      <c r="N335" s="15" t="str">
        <f aca="false">IF(A335="","",ROUND(I335*J335,2))</f>
        <v/>
      </c>
      <c r="O335" s="15" t="str">
        <f aca="false">IF(A335="","",ROUND(I335*J335*(1-L335),2))</f>
        <v/>
      </c>
      <c r="P335" s="15" t="str">
        <f aca="false">IF(A335="","",ROUND(I335*K335,2))</f>
        <v/>
      </c>
      <c r="Q335" s="15" t="str">
        <f aca="false">IF(A335="","",O335-P335)</f>
        <v/>
      </c>
      <c r="R335" s="14" t="str">
        <f aca="false">IF(A335="","",IF(OR(B335="",I335&lt;=0,J335&lt;=0,K335&lt;=0,L335&lt;0,L335&gt;0.8),"CHECK","OK"))</f>
        <v/>
      </c>
    </row>
    <row r="336" customFormat="false" ht="15" hidden="false" customHeight="false" outlineLevel="0" collapsed="false">
      <c r="A336" s="8"/>
      <c r="B336" s="9"/>
      <c r="C336" s="8"/>
      <c r="D336" s="8"/>
      <c r="E336" s="8"/>
      <c r="F336" s="10"/>
      <c r="G336" s="10"/>
      <c r="H336" s="10"/>
      <c r="I336" s="11"/>
      <c r="J336" s="12"/>
      <c r="K336" s="12"/>
      <c r="L336" s="13"/>
      <c r="M336" s="14" t="str">
        <f aca="false">IF(B336="","",YEAR(B336)&amp;"-"&amp;IF(MONTH(B336)&lt;10,"0"&amp;MONTH(B336),MONTH(B336)))</f>
        <v/>
      </c>
      <c r="N336" s="15" t="str">
        <f aca="false">IF(A336="","",ROUND(I336*J336,2))</f>
        <v/>
      </c>
      <c r="O336" s="15" t="str">
        <f aca="false">IF(A336="","",ROUND(I336*J336*(1-L336),2))</f>
        <v/>
      </c>
      <c r="P336" s="15" t="str">
        <f aca="false">IF(A336="","",ROUND(I336*K336,2))</f>
        <v/>
      </c>
      <c r="Q336" s="15" t="str">
        <f aca="false">IF(A336="","",O336-P336)</f>
        <v/>
      </c>
      <c r="R336" s="14" t="str">
        <f aca="false">IF(A336="","",IF(OR(B336="",I336&lt;=0,J336&lt;=0,K336&lt;=0,L336&lt;0,L336&gt;0.8),"CHECK","OK"))</f>
        <v/>
      </c>
    </row>
    <row r="337" customFormat="false" ht="15" hidden="false" customHeight="false" outlineLevel="0" collapsed="false">
      <c r="A337" s="8"/>
      <c r="B337" s="9"/>
      <c r="C337" s="8"/>
      <c r="D337" s="8"/>
      <c r="E337" s="8"/>
      <c r="F337" s="10"/>
      <c r="G337" s="10"/>
      <c r="H337" s="10"/>
      <c r="I337" s="11"/>
      <c r="J337" s="12"/>
      <c r="K337" s="12"/>
      <c r="L337" s="13"/>
      <c r="M337" s="14" t="str">
        <f aca="false">IF(B337="","",YEAR(B337)&amp;"-"&amp;IF(MONTH(B337)&lt;10,"0"&amp;MONTH(B337),MONTH(B337)))</f>
        <v/>
      </c>
      <c r="N337" s="15" t="str">
        <f aca="false">IF(A337="","",ROUND(I337*J337,2))</f>
        <v/>
      </c>
      <c r="O337" s="15" t="str">
        <f aca="false">IF(A337="","",ROUND(I337*J337*(1-L337),2))</f>
        <v/>
      </c>
      <c r="P337" s="15" t="str">
        <f aca="false">IF(A337="","",ROUND(I337*K337,2))</f>
        <v/>
      </c>
      <c r="Q337" s="15" t="str">
        <f aca="false">IF(A337="","",O337-P337)</f>
        <v/>
      </c>
      <c r="R337" s="14" t="str">
        <f aca="false">IF(A337="","",IF(OR(B337="",I337&lt;=0,J337&lt;=0,K337&lt;=0,L337&lt;0,L337&gt;0.8),"CHECK","OK"))</f>
        <v/>
      </c>
    </row>
    <row r="338" customFormat="false" ht="15" hidden="false" customHeight="false" outlineLevel="0" collapsed="false">
      <c r="A338" s="8"/>
      <c r="B338" s="9"/>
      <c r="C338" s="8"/>
      <c r="D338" s="8"/>
      <c r="E338" s="8"/>
      <c r="F338" s="10"/>
      <c r="G338" s="10"/>
      <c r="H338" s="10"/>
      <c r="I338" s="11"/>
      <c r="J338" s="12"/>
      <c r="K338" s="12"/>
      <c r="L338" s="13"/>
      <c r="M338" s="14" t="str">
        <f aca="false">IF(B338="","",YEAR(B338)&amp;"-"&amp;IF(MONTH(B338)&lt;10,"0"&amp;MONTH(B338),MONTH(B338)))</f>
        <v/>
      </c>
      <c r="N338" s="15" t="str">
        <f aca="false">IF(A338="","",ROUND(I338*J338,2))</f>
        <v/>
      </c>
      <c r="O338" s="15" t="str">
        <f aca="false">IF(A338="","",ROUND(I338*J338*(1-L338),2))</f>
        <v/>
      </c>
      <c r="P338" s="15" t="str">
        <f aca="false">IF(A338="","",ROUND(I338*K338,2))</f>
        <v/>
      </c>
      <c r="Q338" s="15" t="str">
        <f aca="false">IF(A338="","",O338-P338)</f>
        <v/>
      </c>
      <c r="R338" s="14" t="str">
        <f aca="false">IF(A338="","",IF(OR(B338="",I338&lt;=0,J338&lt;=0,K338&lt;=0,L338&lt;0,L338&gt;0.8),"CHECK","OK"))</f>
        <v/>
      </c>
    </row>
    <row r="339" customFormat="false" ht="15" hidden="false" customHeight="false" outlineLevel="0" collapsed="false">
      <c r="A339" s="8"/>
      <c r="B339" s="9"/>
      <c r="C339" s="8"/>
      <c r="D339" s="8"/>
      <c r="E339" s="8"/>
      <c r="F339" s="10"/>
      <c r="G339" s="10"/>
      <c r="H339" s="10"/>
      <c r="I339" s="11"/>
      <c r="J339" s="12"/>
      <c r="K339" s="12"/>
      <c r="L339" s="13"/>
      <c r="M339" s="14" t="str">
        <f aca="false">IF(B339="","",YEAR(B339)&amp;"-"&amp;IF(MONTH(B339)&lt;10,"0"&amp;MONTH(B339),MONTH(B339)))</f>
        <v/>
      </c>
      <c r="N339" s="15" t="str">
        <f aca="false">IF(A339="","",ROUND(I339*J339,2))</f>
        <v/>
      </c>
      <c r="O339" s="15" t="str">
        <f aca="false">IF(A339="","",ROUND(I339*J339*(1-L339),2))</f>
        <v/>
      </c>
      <c r="P339" s="15" t="str">
        <f aca="false">IF(A339="","",ROUND(I339*K339,2))</f>
        <v/>
      </c>
      <c r="Q339" s="15" t="str">
        <f aca="false">IF(A339="","",O339-P339)</f>
        <v/>
      </c>
      <c r="R339" s="14" t="str">
        <f aca="false">IF(A339="","",IF(OR(B339="",I339&lt;=0,J339&lt;=0,K339&lt;=0,L339&lt;0,L339&gt;0.8),"CHECK","OK"))</f>
        <v/>
      </c>
    </row>
    <row r="340" customFormat="false" ht="15" hidden="false" customHeight="false" outlineLevel="0" collapsed="false">
      <c r="A340" s="8"/>
      <c r="B340" s="9"/>
      <c r="C340" s="8"/>
      <c r="D340" s="8"/>
      <c r="E340" s="8"/>
      <c r="F340" s="10"/>
      <c r="G340" s="10"/>
      <c r="H340" s="10"/>
      <c r="I340" s="11"/>
      <c r="J340" s="12"/>
      <c r="K340" s="12"/>
      <c r="L340" s="13"/>
      <c r="M340" s="14" t="str">
        <f aca="false">IF(B340="","",YEAR(B340)&amp;"-"&amp;IF(MONTH(B340)&lt;10,"0"&amp;MONTH(B340),MONTH(B340)))</f>
        <v/>
      </c>
      <c r="N340" s="15" t="str">
        <f aca="false">IF(A340="","",ROUND(I340*J340,2))</f>
        <v/>
      </c>
      <c r="O340" s="15" t="str">
        <f aca="false">IF(A340="","",ROUND(I340*J340*(1-L340),2))</f>
        <v/>
      </c>
      <c r="P340" s="15" t="str">
        <f aca="false">IF(A340="","",ROUND(I340*K340,2))</f>
        <v/>
      </c>
      <c r="Q340" s="15" t="str">
        <f aca="false">IF(A340="","",O340-P340)</f>
        <v/>
      </c>
      <c r="R340" s="14" t="str">
        <f aca="false">IF(A340="","",IF(OR(B340="",I340&lt;=0,J340&lt;=0,K340&lt;=0,L340&lt;0,L340&gt;0.8),"CHECK","OK"))</f>
        <v/>
      </c>
    </row>
    <row r="341" customFormat="false" ht="15" hidden="false" customHeight="false" outlineLevel="0" collapsed="false">
      <c r="A341" s="8"/>
      <c r="B341" s="9"/>
      <c r="C341" s="8"/>
      <c r="D341" s="8"/>
      <c r="E341" s="8"/>
      <c r="F341" s="10"/>
      <c r="G341" s="10"/>
      <c r="H341" s="10"/>
      <c r="I341" s="11"/>
      <c r="J341" s="12"/>
      <c r="K341" s="12"/>
      <c r="L341" s="13"/>
      <c r="M341" s="14" t="str">
        <f aca="false">IF(B341="","",YEAR(B341)&amp;"-"&amp;IF(MONTH(B341)&lt;10,"0"&amp;MONTH(B341),MONTH(B341)))</f>
        <v/>
      </c>
      <c r="N341" s="15" t="str">
        <f aca="false">IF(A341="","",ROUND(I341*J341,2))</f>
        <v/>
      </c>
      <c r="O341" s="15" t="str">
        <f aca="false">IF(A341="","",ROUND(I341*J341*(1-L341),2))</f>
        <v/>
      </c>
      <c r="P341" s="15" t="str">
        <f aca="false">IF(A341="","",ROUND(I341*K341,2))</f>
        <v/>
      </c>
      <c r="Q341" s="15" t="str">
        <f aca="false">IF(A341="","",O341-P341)</f>
        <v/>
      </c>
      <c r="R341" s="14" t="str">
        <f aca="false">IF(A341="","",IF(OR(B341="",I341&lt;=0,J341&lt;=0,K341&lt;=0,L341&lt;0,L341&gt;0.8),"CHECK","OK"))</f>
        <v/>
      </c>
    </row>
    <row r="342" customFormat="false" ht="15" hidden="false" customHeight="false" outlineLevel="0" collapsed="false">
      <c r="A342" s="8"/>
      <c r="B342" s="9"/>
      <c r="C342" s="8"/>
      <c r="D342" s="8"/>
      <c r="E342" s="8"/>
      <c r="F342" s="10"/>
      <c r="G342" s="10"/>
      <c r="H342" s="10"/>
      <c r="I342" s="11"/>
      <c r="J342" s="12"/>
      <c r="K342" s="12"/>
      <c r="L342" s="13"/>
      <c r="M342" s="14" t="str">
        <f aca="false">IF(B342="","",YEAR(B342)&amp;"-"&amp;IF(MONTH(B342)&lt;10,"0"&amp;MONTH(B342),MONTH(B342)))</f>
        <v/>
      </c>
      <c r="N342" s="15" t="str">
        <f aca="false">IF(A342="","",ROUND(I342*J342,2))</f>
        <v/>
      </c>
      <c r="O342" s="15" t="str">
        <f aca="false">IF(A342="","",ROUND(I342*J342*(1-L342),2))</f>
        <v/>
      </c>
      <c r="P342" s="15" t="str">
        <f aca="false">IF(A342="","",ROUND(I342*K342,2))</f>
        <v/>
      </c>
      <c r="Q342" s="15" t="str">
        <f aca="false">IF(A342="","",O342-P342)</f>
        <v/>
      </c>
      <c r="R342" s="14" t="str">
        <f aca="false">IF(A342="","",IF(OR(B342="",I342&lt;=0,J342&lt;=0,K342&lt;=0,L342&lt;0,L342&gt;0.8),"CHECK","OK"))</f>
        <v/>
      </c>
    </row>
    <row r="343" customFormat="false" ht="15" hidden="false" customHeight="false" outlineLevel="0" collapsed="false">
      <c r="A343" s="8"/>
      <c r="B343" s="9"/>
      <c r="C343" s="8"/>
      <c r="D343" s="8"/>
      <c r="E343" s="8"/>
      <c r="F343" s="10"/>
      <c r="G343" s="10"/>
      <c r="H343" s="10"/>
      <c r="I343" s="11"/>
      <c r="J343" s="12"/>
      <c r="K343" s="12"/>
      <c r="L343" s="13"/>
      <c r="M343" s="14" t="str">
        <f aca="false">IF(B343="","",YEAR(B343)&amp;"-"&amp;IF(MONTH(B343)&lt;10,"0"&amp;MONTH(B343),MONTH(B343)))</f>
        <v/>
      </c>
      <c r="N343" s="15" t="str">
        <f aca="false">IF(A343="","",ROUND(I343*J343,2))</f>
        <v/>
      </c>
      <c r="O343" s="15" t="str">
        <f aca="false">IF(A343="","",ROUND(I343*J343*(1-L343),2))</f>
        <v/>
      </c>
      <c r="P343" s="15" t="str">
        <f aca="false">IF(A343="","",ROUND(I343*K343,2))</f>
        <v/>
      </c>
      <c r="Q343" s="15" t="str">
        <f aca="false">IF(A343="","",O343-P343)</f>
        <v/>
      </c>
      <c r="R343" s="14" t="str">
        <f aca="false">IF(A343="","",IF(OR(B343="",I343&lt;=0,J343&lt;=0,K343&lt;=0,L343&lt;0,L343&gt;0.8),"CHECK","OK"))</f>
        <v/>
      </c>
    </row>
    <row r="344" customFormat="false" ht="15" hidden="false" customHeight="false" outlineLevel="0" collapsed="false">
      <c r="A344" s="8"/>
      <c r="B344" s="9"/>
      <c r="C344" s="8"/>
      <c r="D344" s="8"/>
      <c r="E344" s="8"/>
      <c r="F344" s="10"/>
      <c r="G344" s="10"/>
      <c r="H344" s="10"/>
      <c r="I344" s="11"/>
      <c r="J344" s="12"/>
      <c r="K344" s="12"/>
      <c r="L344" s="13"/>
      <c r="M344" s="14" t="str">
        <f aca="false">IF(B344="","",YEAR(B344)&amp;"-"&amp;IF(MONTH(B344)&lt;10,"0"&amp;MONTH(B344),MONTH(B344)))</f>
        <v/>
      </c>
      <c r="N344" s="15" t="str">
        <f aca="false">IF(A344="","",ROUND(I344*J344,2))</f>
        <v/>
      </c>
      <c r="O344" s="15" t="str">
        <f aca="false">IF(A344="","",ROUND(I344*J344*(1-L344),2))</f>
        <v/>
      </c>
      <c r="P344" s="15" t="str">
        <f aca="false">IF(A344="","",ROUND(I344*K344,2))</f>
        <v/>
      </c>
      <c r="Q344" s="15" t="str">
        <f aca="false">IF(A344="","",O344-P344)</f>
        <v/>
      </c>
      <c r="R344" s="14" t="str">
        <f aca="false">IF(A344="","",IF(OR(B344="",I344&lt;=0,J344&lt;=0,K344&lt;=0,L344&lt;0,L344&gt;0.8),"CHECK","OK"))</f>
        <v/>
      </c>
    </row>
    <row r="345" customFormat="false" ht="15" hidden="false" customHeight="false" outlineLevel="0" collapsed="false">
      <c r="A345" s="8"/>
      <c r="B345" s="9"/>
      <c r="C345" s="8"/>
      <c r="D345" s="8"/>
      <c r="E345" s="8"/>
      <c r="F345" s="10"/>
      <c r="G345" s="10"/>
      <c r="H345" s="10"/>
      <c r="I345" s="11"/>
      <c r="J345" s="12"/>
      <c r="K345" s="12"/>
      <c r="L345" s="13"/>
      <c r="M345" s="14" t="str">
        <f aca="false">IF(B345="","",YEAR(B345)&amp;"-"&amp;IF(MONTH(B345)&lt;10,"0"&amp;MONTH(B345),MONTH(B345)))</f>
        <v/>
      </c>
      <c r="N345" s="15" t="str">
        <f aca="false">IF(A345="","",ROUND(I345*J345,2))</f>
        <v/>
      </c>
      <c r="O345" s="15" t="str">
        <f aca="false">IF(A345="","",ROUND(I345*J345*(1-L345),2))</f>
        <v/>
      </c>
      <c r="P345" s="15" t="str">
        <f aca="false">IF(A345="","",ROUND(I345*K345,2))</f>
        <v/>
      </c>
      <c r="Q345" s="15" t="str">
        <f aca="false">IF(A345="","",O345-P345)</f>
        <v/>
      </c>
      <c r="R345" s="14" t="str">
        <f aca="false">IF(A345="","",IF(OR(B345="",I345&lt;=0,J345&lt;=0,K345&lt;=0,L345&lt;0,L345&gt;0.8),"CHECK","OK"))</f>
        <v/>
      </c>
    </row>
    <row r="346" customFormat="false" ht="15" hidden="false" customHeight="false" outlineLevel="0" collapsed="false">
      <c r="A346" s="8"/>
      <c r="B346" s="9"/>
      <c r="C346" s="8"/>
      <c r="D346" s="8"/>
      <c r="E346" s="8"/>
      <c r="F346" s="10"/>
      <c r="G346" s="10"/>
      <c r="H346" s="10"/>
      <c r="I346" s="11"/>
      <c r="J346" s="12"/>
      <c r="K346" s="12"/>
      <c r="L346" s="13"/>
      <c r="M346" s="14" t="str">
        <f aca="false">IF(B346="","",YEAR(B346)&amp;"-"&amp;IF(MONTH(B346)&lt;10,"0"&amp;MONTH(B346),MONTH(B346)))</f>
        <v/>
      </c>
      <c r="N346" s="15" t="str">
        <f aca="false">IF(A346="","",ROUND(I346*J346,2))</f>
        <v/>
      </c>
      <c r="O346" s="15" t="str">
        <f aca="false">IF(A346="","",ROUND(I346*J346*(1-L346),2))</f>
        <v/>
      </c>
      <c r="P346" s="15" t="str">
        <f aca="false">IF(A346="","",ROUND(I346*K346,2))</f>
        <v/>
      </c>
      <c r="Q346" s="15" t="str">
        <f aca="false">IF(A346="","",O346-P346)</f>
        <v/>
      </c>
      <c r="R346" s="14" t="str">
        <f aca="false">IF(A346="","",IF(OR(B346="",I346&lt;=0,J346&lt;=0,K346&lt;=0,L346&lt;0,L346&gt;0.8),"CHECK","OK"))</f>
        <v/>
      </c>
    </row>
    <row r="347" customFormat="false" ht="15" hidden="false" customHeight="false" outlineLevel="0" collapsed="false">
      <c r="A347" s="8"/>
      <c r="B347" s="9"/>
      <c r="C347" s="8"/>
      <c r="D347" s="8"/>
      <c r="E347" s="8"/>
      <c r="F347" s="10"/>
      <c r="G347" s="10"/>
      <c r="H347" s="10"/>
      <c r="I347" s="11"/>
      <c r="J347" s="12"/>
      <c r="K347" s="12"/>
      <c r="L347" s="13"/>
      <c r="M347" s="14" t="str">
        <f aca="false">IF(B347="","",YEAR(B347)&amp;"-"&amp;IF(MONTH(B347)&lt;10,"0"&amp;MONTH(B347),MONTH(B347)))</f>
        <v/>
      </c>
      <c r="N347" s="15" t="str">
        <f aca="false">IF(A347="","",ROUND(I347*J347,2))</f>
        <v/>
      </c>
      <c r="O347" s="15" t="str">
        <f aca="false">IF(A347="","",ROUND(I347*J347*(1-L347),2))</f>
        <v/>
      </c>
      <c r="P347" s="15" t="str">
        <f aca="false">IF(A347="","",ROUND(I347*K347,2))</f>
        <v/>
      </c>
      <c r="Q347" s="15" t="str">
        <f aca="false">IF(A347="","",O347-P347)</f>
        <v/>
      </c>
      <c r="R347" s="14" t="str">
        <f aca="false">IF(A347="","",IF(OR(B347="",I347&lt;=0,J347&lt;=0,K347&lt;=0,L347&lt;0,L347&gt;0.8),"CHECK","OK"))</f>
        <v/>
      </c>
    </row>
    <row r="348" customFormat="false" ht="15" hidden="false" customHeight="false" outlineLevel="0" collapsed="false">
      <c r="A348" s="8"/>
      <c r="B348" s="9"/>
      <c r="C348" s="8"/>
      <c r="D348" s="8"/>
      <c r="E348" s="8"/>
      <c r="F348" s="10"/>
      <c r="G348" s="10"/>
      <c r="H348" s="10"/>
      <c r="I348" s="11"/>
      <c r="J348" s="12"/>
      <c r="K348" s="12"/>
      <c r="L348" s="13"/>
      <c r="M348" s="14" t="str">
        <f aca="false">IF(B348="","",YEAR(B348)&amp;"-"&amp;IF(MONTH(B348)&lt;10,"0"&amp;MONTH(B348),MONTH(B348)))</f>
        <v/>
      </c>
      <c r="N348" s="15" t="str">
        <f aca="false">IF(A348="","",ROUND(I348*J348,2))</f>
        <v/>
      </c>
      <c r="O348" s="15" t="str">
        <f aca="false">IF(A348="","",ROUND(I348*J348*(1-L348),2))</f>
        <v/>
      </c>
      <c r="P348" s="15" t="str">
        <f aca="false">IF(A348="","",ROUND(I348*K348,2))</f>
        <v/>
      </c>
      <c r="Q348" s="15" t="str">
        <f aca="false">IF(A348="","",O348-P348)</f>
        <v/>
      </c>
      <c r="R348" s="14" t="str">
        <f aca="false">IF(A348="","",IF(OR(B348="",I348&lt;=0,J348&lt;=0,K348&lt;=0,L348&lt;0,L348&gt;0.8),"CHECK","OK"))</f>
        <v/>
      </c>
    </row>
    <row r="349" customFormat="false" ht="15" hidden="false" customHeight="false" outlineLevel="0" collapsed="false">
      <c r="A349" s="8"/>
      <c r="B349" s="9"/>
      <c r="C349" s="8"/>
      <c r="D349" s="8"/>
      <c r="E349" s="8"/>
      <c r="F349" s="10"/>
      <c r="G349" s="10"/>
      <c r="H349" s="10"/>
      <c r="I349" s="11"/>
      <c r="J349" s="12"/>
      <c r="K349" s="12"/>
      <c r="L349" s="13"/>
      <c r="M349" s="14" t="str">
        <f aca="false">IF(B349="","",YEAR(B349)&amp;"-"&amp;IF(MONTH(B349)&lt;10,"0"&amp;MONTH(B349),MONTH(B349)))</f>
        <v/>
      </c>
      <c r="N349" s="15" t="str">
        <f aca="false">IF(A349="","",ROUND(I349*J349,2))</f>
        <v/>
      </c>
      <c r="O349" s="15" t="str">
        <f aca="false">IF(A349="","",ROUND(I349*J349*(1-L349),2))</f>
        <v/>
      </c>
      <c r="P349" s="15" t="str">
        <f aca="false">IF(A349="","",ROUND(I349*K349,2))</f>
        <v/>
      </c>
      <c r="Q349" s="15" t="str">
        <f aca="false">IF(A349="","",O349-P349)</f>
        <v/>
      </c>
      <c r="R349" s="14" t="str">
        <f aca="false">IF(A349="","",IF(OR(B349="",I349&lt;=0,J349&lt;=0,K349&lt;=0,L349&lt;0,L349&gt;0.8),"CHECK","OK"))</f>
        <v/>
      </c>
    </row>
    <row r="350" customFormat="false" ht="15" hidden="false" customHeight="false" outlineLevel="0" collapsed="false">
      <c r="A350" s="8"/>
      <c r="B350" s="9"/>
      <c r="C350" s="8"/>
      <c r="D350" s="8"/>
      <c r="E350" s="8"/>
      <c r="F350" s="10"/>
      <c r="G350" s="10"/>
      <c r="H350" s="10"/>
      <c r="I350" s="11"/>
      <c r="J350" s="12"/>
      <c r="K350" s="12"/>
      <c r="L350" s="13"/>
      <c r="M350" s="14" t="str">
        <f aca="false">IF(B350="","",YEAR(B350)&amp;"-"&amp;IF(MONTH(B350)&lt;10,"0"&amp;MONTH(B350),MONTH(B350)))</f>
        <v/>
      </c>
      <c r="N350" s="15" t="str">
        <f aca="false">IF(A350="","",ROUND(I350*J350,2))</f>
        <v/>
      </c>
      <c r="O350" s="15" t="str">
        <f aca="false">IF(A350="","",ROUND(I350*J350*(1-L350),2))</f>
        <v/>
      </c>
      <c r="P350" s="15" t="str">
        <f aca="false">IF(A350="","",ROUND(I350*K350,2))</f>
        <v/>
      </c>
      <c r="Q350" s="15" t="str">
        <f aca="false">IF(A350="","",O350-P350)</f>
        <v/>
      </c>
      <c r="R350" s="14" t="str">
        <f aca="false">IF(A350="","",IF(OR(B350="",I350&lt;=0,J350&lt;=0,K350&lt;=0,L350&lt;0,L350&gt;0.8),"CHECK","OK"))</f>
        <v/>
      </c>
    </row>
    <row r="351" customFormat="false" ht="15" hidden="false" customHeight="false" outlineLevel="0" collapsed="false">
      <c r="A351" s="8"/>
      <c r="B351" s="9"/>
      <c r="C351" s="8"/>
      <c r="D351" s="8"/>
      <c r="E351" s="8"/>
      <c r="F351" s="10"/>
      <c r="G351" s="10"/>
      <c r="H351" s="10"/>
      <c r="I351" s="11"/>
      <c r="J351" s="12"/>
      <c r="K351" s="12"/>
      <c r="L351" s="13"/>
      <c r="M351" s="14" t="str">
        <f aca="false">IF(B351="","",YEAR(B351)&amp;"-"&amp;IF(MONTH(B351)&lt;10,"0"&amp;MONTH(B351),MONTH(B351)))</f>
        <v/>
      </c>
      <c r="N351" s="15" t="str">
        <f aca="false">IF(A351="","",ROUND(I351*J351,2))</f>
        <v/>
      </c>
      <c r="O351" s="15" t="str">
        <f aca="false">IF(A351="","",ROUND(I351*J351*(1-L351),2))</f>
        <v/>
      </c>
      <c r="P351" s="15" t="str">
        <f aca="false">IF(A351="","",ROUND(I351*K351,2))</f>
        <v/>
      </c>
      <c r="Q351" s="15" t="str">
        <f aca="false">IF(A351="","",O351-P351)</f>
        <v/>
      </c>
      <c r="R351" s="14" t="str">
        <f aca="false">IF(A351="","",IF(OR(B351="",I351&lt;=0,J351&lt;=0,K351&lt;=0,L351&lt;0,L351&gt;0.8),"CHECK","OK"))</f>
        <v/>
      </c>
    </row>
    <row r="352" customFormat="false" ht="15" hidden="false" customHeight="false" outlineLevel="0" collapsed="false">
      <c r="A352" s="8"/>
      <c r="B352" s="9"/>
      <c r="C352" s="8"/>
      <c r="D352" s="8"/>
      <c r="E352" s="8"/>
      <c r="F352" s="10"/>
      <c r="G352" s="10"/>
      <c r="H352" s="10"/>
      <c r="I352" s="11"/>
      <c r="J352" s="12"/>
      <c r="K352" s="12"/>
      <c r="L352" s="13"/>
      <c r="M352" s="14" t="str">
        <f aca="false">IF(B352="","",YEAR(B352)&amp;"-"&amp;IF(MONTH(B352)&lt;10,"0"&amp;MONTH(B352),MONTH(B352)))</f>
        <v/>
      </c>
      <c r="N352" s="15" t="str">
        <f aca="false">IF(A352="","",ROUND(I352*J352,2))</f>
        <v/>
      </c>
      <c r="O352" s="15" t="str">
        <f aca="false">IF(A352="","",ROUND(I352*J352*(1-L352),2))</f>
        <v/>
      </c>
      <c r="P352" s="15" t="str">
        <f aca="false">IF(A352="","",ROUND(I352*K352,2))</f>
        <v/>
      </c>
      <c r="Q352" s="15" t="str">
        <f aca="false">IF(A352="","",O352-P352)</f>
        <v/>
      </c>
      <c r="R352" s="14" t="str">
        <f aca="false">IF(A352="","",IF(OR(B352="",I352&lt;=0,J352&lt;=0,K352&lt;=0,L352&lt;0,L352&gt;0.8),"CHECK","OK"))</f>
        <v/>
      </c>
    </row>
    <row r="353" customFormat="false" ht="15" hidden="false" customHeight="false" outlineLevel="0" collapsed="false">
      <c r="A353" s="8"/>
      <c r="B353" s="9"/>
      <c r="C353" s="8"/>
      <c r="D353" s="8"/>
      <c r="E353" s="8"/>
      <c r="F353" s="10"/>
      <c r="G353" s="10"/>
      <c r="H353" s="10"/>
      <c r="I353" s="11"/>
      <c r="J353" s="12"/>
      <c r="K353" s="12"/>
      <c r="L353" s="13"/>
      <c r="M353" s="14" t="str">
        <f aca="false">IF(B353="","",YEAR(B353)&amp;"-"&amp;IF(MONTH(B353)&lt;10,"0"&amp;MONTH(B353),MONTH(B353)))</f>
        <v/>
      </c>
      <c r="N353" s="15" t="str">
        <f aca="false">IF(A353="","",ROUND(I353*J353,2))</f>
        <v/>
      </c>
      <c r="O353" s="15" t="str">
        <f aca="false">IF(A353="","",ROUND(I353*J353*(1-L353),2))</f>
        <v/>
      </c>
      <c r="P353" s="15" t="str">
        <f aca="false">IF(A353="","",ROUND(I353*K353,2))</f>
        <v/>
      </c>
      <c r="Q353" s="15" t="str">
        <f aca="false">IF(A353="","",O353-P353)</f>
        <v/>
      </c>
      <c r="R353" s="14" t="str">
        <f aca="false">IF(A353="","",IF(OR(B353="",I353&lt;=0,J353&lt;=0,K353&lt;=0,L353&lt;0,L353&gt;0.8),"CHECK","OK"))</f>
        <v/>
      </c>
    </row>
    <row r="354" customFormat="false" ht="15" hidden="false" customHeight="false" outlineLevel="0" collapsed="false">
      <c r="A354" s="8"/>
      <c r="B354" s="9"/>
      <c r="C354" s="8"/>
      <c r="D354" s="8"/>
      <c r="E354" s="8"/>
      <c r="F354" s="10"/>
      <c r="G354" s="10"/>
      <c r="H354" s="10"/>
      <c r="I354" s="11"/>
      <c r="J354" s="12"/>
      <c r="K354" s="12"/>
      <c r="L354" s="13"/>
      <c r="M354" s="14" t="str">
        <f aca="false">IF(B354="","",YEAR(B354)&amp;"-"&amp;IF(MONTH(B354)&lt;10,"0"&amp;MONTH(B354),MONTH(B354)))</f>
        <v/>
      </c>
      <c r="N354" s="15" t="str">
        <f aca="false">IF(A354="","",ROUND(I354*J354,2))</f>
        <v/>
      </c>
      <c r="O354" s="15" t="str">
        <f aca="false">IF(A354="","",ROUND(I354*J354*(1-L354),2))</f>
        <v/>
      </c>
      <c r="P354" s="15" t="str">
        <f aca="false">IF(A354="","",ROUND(I354*K354,2))</f>
        <v/>
      </c>
      <c r="Q354" s="15" t="str">
        <f aca="false">IF(A354="","",O354-P354)</f>
        <v/>
      </c>
      <c r="R354" s="14" t="str">
        <f aca="false">IF(A354="","",IF(OR(B354="",I354&lt;=0,J354&lt;=0,K354&lt;=0,L354&lt;0,L354&gt;0.8),"CHECK","OK"))</f>
        <v/>
      </c>
    </row>
    <row r="355" customFormat="false" ht="15" hidden="false" customHeight="false" outlineLevel="0" collapsed="false">
      <c r="A355" s="8"/>
      <c r="B355" s="9"/>
      <c r="C355" s="8"/>
      <c r="D355" s="8"/>
      <c r="E355" s="8"/>
      <c r="F355" s="10"/>
      <c r="G355" s="10"/>
      <c r="H355" s="10"/>
      <c r="I355" s="11"/>
      <c r="J355" s="12"/>
      <c r="K355" s="12"/>
      <c r="L355" s="13"/>
      <c r="M355" s="14" t="str">
        <f aca="false">IF(B355="","",YEAR(B355)&amp;"-"&amp;IF(MONTH(B355)&lt;10,"0"&amp;MONTH(B355),MONTH(B355)))</f>
        <v/>
      </c>
      <c r="N355" s="15" t="str">
        <f aca="false">IF(A355="","",ROUND(I355*J355,2))</f>
        <v/>
      </c>
      <c r="O355" s="15" t="str">
        <f aca="false">IF(A355="","",ROUND(I355*J355*(1-L355),2))</f>
        <v/>
      </c>
      <c r="P355" s="15" t="str">
        <f aca="false">IF(A355="","",ROUND(I355*K355,2))</f>
        <v/>
      </c>
      <c r="Q355" s="15" t="str">
        <f aca="false">IF(A355="","",O355-P355)</f>
        <v/>
      </c>
      <c r="R355" s="14" t="str">
        <f aca="false">IF(A355="","",IF(OR(B355="",I355&lt;=0,J355&lt;=0,K355&lt;=0,L355&lt;0,L355&gt;0.8),"CHECK","OK"))</f>
        <v/>
      </c>
    </row>
    <row r="356" customFormat="false" ht="15" hidden="false" customHeight="false" outlineLevel="0" collapsed="false">
      <c r="A356" s="8"/>
      <c r="B356" s="9"/>
      <c r="C356" s="8"/>
      <c r="D356" s="8"/>
      <c r="E356" s="8"/>
      <c r="F356" s="10"/>
      <c r="G356" s="10"/>
      <c r="H356" s="10"/>
      <c r="I356" s="11"/>
      <c r="J356" s="12"/>
      <c r="K356" s="12"/>
      <c r="L356" s="13"/>
      <c r="M356" s="14" t="str">
        <f aca="false">IF(B356="","",YEAR(B356)&amp;"-"&amp;IF(MONTH(B356)&lt;10,"0"&amp;MONTH(B356),MONTH(B356)))</f>
        <v/>
      </c>
      <c r="N356" s="15" t="str">
        <f aca="false">IF(A356="","",ROUND(I356*J356,2))</f>
        <v/>
      </c>
      <c r="O356" s="15" t="str">
        <f aca="false">IF(A356="","",ROUND(I356*J356*(1-L356),2))</f>
        <v/>
      </c>
      <c r="P356" s="15" t="str">
        <f aca="false">IF(A356="","",ROUND(I356*K356,2))</f>
        <v/>
      </c>
      <c r="Q356" s="15" t="str">
        <f aca="false">IF(A356="","",O356-P356)</f>
        <v/>
      </c>
      <c r="R356" s="14" t="str">
        <f aca="false">IF(A356="","",IF(OR(B356="",I356&lt;=0,J356&lt;=0,K356&lt;=0,L356&lt;0,L356&gt;0.8),"CHECK","OK"))</f>
        <v/>
      </c>
    </row>
    <row r="357" customFormat="false" ht="15" hidden="false" customHeight="false" outlineLevel="0" collapsed="false">
      <c r="A357" s="8"/>
      <c r="B357" s="9"/>
      <c r="C357" s="8"/>
      <c r="D357" s="8"/>
      <c r="E357" s="8"/>
      <c r="F357" s="10"/>
      <c r="G357" s="10"/>
      <c r="H357" s="10"/>
      <c r="I357" s="11"/>
      <c r="J357" s="12"/>
      <c r="K357" s="12"/>
      <c r="L357" s="13"/>
      <c r="M357" s="14" t="str">
        <f aca="false">IF(B357="","",YEAR(B357)&amp;"-"&amp;IF(MONTH(B357)&lt;10,"0"&amp;MONTH(B357),MONTH(B357)))</f>
        <v/>
      </c>
      <c r="N357" s="15" t="str">
        <f aca="false">IF(A357="","",ROUND(I357*J357,2))</f>
        <v/>
      </c>
      <c r="O357" s="15" t="str">
        <f aca="false">IF(A357="","",ROUND(I357*J357*(1-L357),2))</f>
        <v/>
      </c>
      <c r="P357" s="15" t="str">
        <f aca="false">IF(A357="","",ROUND(I357*K357,2))</f>
        <v/>
      </c>
      <c r="Q357" s="15" t="str">
        <f aca="false">IF(A357="","",O357-P357)</f>
        <v/>
      </c>
      <c r="R357" s="14" t="str">
        <f aca="false">IF(A357="","",IF(OR(B357="",I357&lt;=0,J357&lt;=0,K357&lt;=0,L357&lt;0,L357&gt;0.8),"CHECK","OK"))</f>
        <v/>
      </c>
    </row>
    <row r="358" customFormat="false" ht="15" hidden="false" customHeight="false" outlineLevel="0" collapsed="false">
      <c r="A358" s="8"/>
      <c r="B358" s="9"/>
      <c r="C358" s="8"/>
      <c r="D358" s="8"/>
      <c r="E358" s="8"/>
      <c r="F358" s="10"/>
      <c r="G358" s="10"/>
      <c r="H358" s="10"/>
      <c r="I358" s="11"/>
      <c r="J358" s="12"/>
      <c r="K358" s="12"/>
      <c r="L358" s="13"/>
      <c r="M358" s="14" t="str">
        <f aca="false">IF(B358="","",YEAR(B358)&amp;"-"&amp;IF(MONTH(B358)&lt;10,"0"&amp;MONTH(B358),MONTH(B358)))</f>
        <v/>
      </c>
      <c r="N358" s="15" t="str">
        <f aca="false">IF(A358="","",ROUND(I358*J358,2))</f>
        <v/>
      </c>
      <c r="O358" s="15" t="str">
        <f aca="false">IF(A358="","",ROUND(I358*J358*(1-L358),2))</f>
        <v/>
      </c>
      <c r="P358" s="15" t="str">
        <f aca="false">IF(A358="","",ROUND(I358*K358,2))</f>
        <v/>
      </c>
      <c r="Q358" s="15" t="str">
        <f aca="false">IF(A358="","",O358-P358)</f>
        <v/>
      </c>
      <c r="R358" s="14" t="str">
        <f aca="false">IF(A358="","",IF(OR(B358="",I358&lt;=0,J358&lt;=0,K358&lt;=0,L358&lt;0,L358&gt;0.8),"CHECK","OK"))</f>
        <v/>
      </c>
    </row>
    <row r="359" customFormat="false" ht="15" hidden="false" customHeight="false" outlineLevel="0" collapsed="false">
      <c r="A359" s="8"/>
      <c r="B359" s="9"/>
      <c r="C359" s="8"/>
      <c r="D359" s="8"/>
      <c r="E359" s="8"/>
      <c r="F359" s="10"/>
      <c r="G359" s="10"/>
      <c r="H359" s="10"/>
      <c r="I359" s="11"/>
      <c r="J359" s="12"/>
      <c r="K359" s="12"/>
      <c r="L359" s="13"/>
      <c r="M359" s="14" t="str">
        <f aca="false">IF(B359="","",YEAR(B359)&amp;"-"&amp;IF(MONTH(B359)&lt;10,"0"&amp;MONTH(B359),MONTH(B359)))</f>
        <v/>
      </c>
      <c r="N359" s="15" t="str">
        <f aca="false">IF(A359="","",ROUND(I359*J359,2))</f>
        <v/>
      </c>
      <c r="O359" s="15" t="str">
        <f aca="false">IF(A359="","",ROUND(I359*J359*(1-L359),2))</f>
        <v/>
      </c>
      <c r="P359" s="15" t="str">
        <f aca="false">IF(A359="","",ROUND(I359*K359,2))</f>
        <v/>
      </c>
      <c r="Q359" s="15" t="str">
        <f aca="false">IF(A359="","",O359-P359)</f>
        <v/>
      </c>
      <c r="R359" s="14" t="str">
        <f aca="false">IF(A359="","",IF(OR(B359="",I359&lt;=0,J359&lt;=0,K359&lt;=0,L359&lt;0,L359&gt;0.8),"CHECK","OK"))</f>
        <v/>
      </c>
    </row>
    <row r="360" customFormat="false" ht="15" hidden="false" customHeight="false" outlineLevel="0" collapsed="false">
      <c r="A360" s="8"/>
      <c r="B360" s="9"/>
      <c r="C360" s="8"/>
      <c r="D360" s="8"/>
      <c r="E360" s="8"/>
      <c r="F360" s="10"/>
      <c r="G360" s="10"/>
      <c r="H360" s="10"/>
      <c r="I360" s="11"/>
      <c r="J360" s="12"/>
      <c r="K360" s="12"/>
      <c r="L360" s="13"/>
      <c r="M360" s="14" t="str">
        <f aca="false">IF(B360="","",YEAR(B360)&amp;"-"&amp;IF(MONTH(B360)&lt;10,"0"&amp;MONTH(B360),MONTH(B360)))</f>
        <v/>
      </c>
      <c r="N360" s="15" t="str">
        <f aca="false">IF(A360="","",ROUND(I360*J360,2))</f>
        <v/>
      </c>
      <c r="O360" s="15" t="str">
        <f aca="false">IF(A360="","",ROUND(I360*J360*(1-L360),2))</f>
        <v/>
      </c>
      <c r="P360" s="15" t="str">
        <f aca="false">IF(A360="","",ROUND(I360*K360,2))</f>
        <v/>
      </c>
      <c r="Q360" s="15" t="str">
        <f aca="false">IF(A360="","",O360-P360)</f>
        <v/>
      </c>
      <c r="R360" s="14" t="str">
        <f aca="false">IF(A360="","",IF(OR(B360="",I360&lt;=0,J360&lt;=0,K360&lt;=0,L360&lt;0,L360&gt;0.8),"CHECK","OK"))</f>
        <v/>
      </c>
    </row>
    <row r="361" customFormat="false" ht="15" hidden="false" customHeight="false" outlineLevel="0" collapsed="false">
      <c r="A361" s="8"/>
      <c r="B361" s="9"/>
      <c r="C361" s="8"/>
      <c r="D361" s="8"/>
      <c r="E361" s="8"/>
      <c r="F361" s="10"/>
      <c r="G361" s="10"/>
      <c r="H361" s="10"/>
      <c r="I361" s="11"/>
      <c r="J361" s="12"/>
      <c r="K361" s="12"/>
      <c r="L361" s="13"/>
      <c r="M361" s="14" t="str">
        <f aca="false">IF(B361="","",YEAR(B361)&amp;"-"&amp;IF(MONTH(B361)&lt;10,"0"&amp;MONTH(B361),MONTH(B361)))</f>
        <v/>
      </c>
      <c r="N361" s="15" t="str">
        <f aca="false">IF(A361="","",ROUND(I361*J361,2))</f>
        <v/>
      </c>
      <c r="O361" s="15" t="str">
        <f aca="false">IF(A361="","",ROUND(I361*J361*(1-L361),2))</f>
        <v/>
      </c>
      <c r="P361" s="15" t="str">
        <f aca="false">IF(A361="","",ROUND(I361*K361,2))</f>
        <v/>
      </c>
      <c r="Q361" s="15" t="str">
        <f aca="false">IF(A361="","",O361-P361)</f>
        <v/>
      </c>
      <c r="R361" s="14" t="str">
        <f aca="false">IF(A361="","",IF(OR(B361="",I361&lt;=0,J361&lt;=0,K361&lt;=0,L361&lt;0,L361&gt;0.8),"CHECK","OK"))</f>
        <v/>
      </c>
    </row>
    <row r="362" customFormat="false" ht="15" hidden="false" customHeight="false" outlineLevel="0" collapsed="false">
      <c r="A362" s="8"/>
      <c r="B362" s="9"/>
      <c r="C362" s="8"/>
      <c r="D362" s="8"/>
      <c r="E362" s="8"/>
      <c r="F362" s="10"/>
      <c r="G362" s="10"/>
      <c r="H362" s="10"/>
      <c r="I362" s="11"/>
      <c r="J362" s="12"/>
      <c r="K362" s="12"/>
      <c r="L362" s="13"/>
      <c r="M362" s="14" t="str">
        <f aca="false">IF(B362="","",YEAR(B362)&amp;"-"&amp;IF(MONTH(B362)&lt;10,"0"&amp;MONTH(B362),MONTH(B362)))</f>
        <v/>
      </c>
      <c r="N362" s="15" t="str">
        <f aca="false">IF(A362="","",ROUND(I362*J362,2))</f>
        <v/>
      </c>
      <c r="O362" s="15" t="str">
        <f aca="false">IF(A362="","",ROUND(I362*J362*(1-L362),2))</f>
        <v/>
      </c>
      <c r="P362" s="15" t="str">
        <f aca="false">IF(A362="","",ROUND(I362*K362,2))</f>
        <v/>
      </c>
      <c r="Q362" s="15" t="str">
        <f aca="false">IF(A362="","",O362-P362)</f>
        <v/>
      </c>
      <c r="R362" s="14" t="str">
        <f aca="false">IF(A362="","",IF(OR(B362="",I362&lt;=0,J362&lt;=0,K362&lt;=0,L362&lt;0,L362&gt;0.8),"CHECK","OK"))</f>
        <v/>
      </c>
    </row>
    <row r="363" customFormat="false" ht="15" hidden="false" customHeight="false" outlineLevel="0" collapsed="false">
      <c r="A363" s="8"/>
      <c r="B363" s="9"/>
      <c r="C363" s="8"/>
      <c r="D363" s="8"/>
      <c r="E363" s="8"/>
      <c r="F363" s="10"/>
      <c r="G363" s="10"/>
      <c r="H363" s="10"/>
      <c r="I363" s="11"/>
      <c r="J363" s="12"/>
      <c r="K363" s="12"/>
      <c r="L363" s="13"/>
      <c r="M363" s="14" t="str">
        <f aca="false">IF(B363="","",YEAR(B363)&amp;"-"&amp;IF(MONTH(B363)&lt;10,"0"&amp;MONTH(B363),MONTH(B363)))</f>
        <v/>
      </c>
      <c r="N363" s="15" t="str">
        <f aca="false">IF(A363="","",ROUND(I363*J363,2))</f>
        <v/>
      </c>
      <c r="O363" s="15" t="str">
        <f aca="false">IF(A363="","",ROUND(I363*J363*(1-L363),2))</f>
        <v/>
      </c>
      <c r="P363" s="15" t="str">
        <f aca="false">IF(A363="","",ROUND(I363*K363,2))</f>
        <v/>
      </c>
      <c r="Q363" s="15" t="str">
        <f aca="false">IF(A363="","",O363-P363)</f>
        <v/>
      </c>
      <c r="R363" s="14" t="str">
        <f aca="false">IF(A363="","",IF(OR(B363="",I363&lt;=0,J363&lt;=0,K363&lt;=0,L363&lt;0,L363&gt;0.8),"CHECK","OK"))</f>
        <v/>
      </c>
    </row>
    <row r="364" customFormat="false" ht="15" hidden="false" customHeight="false" outlineLevel="0" collapsed="false">
      <c r="A364" s="8"/>
      <c r="B364" s="9"/>
      <c r="C364" s="8"/>
      <c r="D364" s="8"/>
      <c r="E364" s="8"/>
      <c r="F364" s="10"/>
      <c r="G364" s="10"/>
      <c r="H364" s="10"/>
      <c r="I364" s="11"/>
      <c r="J364" s="12"/>
      <c r="K364" s="12"/>
      <c r="L364" s="13"/>
      <c r="M364" s="14" t="str">
        <f aca="false">IF(B364="","",YEAR(B364)&amp;"-"&amp;IF(MONTH(B364)&lt;10,"0"&amp;MONTH(B364),MONTH(B364)))</f>
        <v/>
      </c>
      <c r="N364" s="15" t="str">
        <f aca="false">IF(A364="","",ROUND(I364*J364,2))</f>
        <v/>
      </c>
      <c r="O364" s="15" t="str">
        <f aca="false">IF(A364="","",ROUND(I364*J364*(1-L364),2))</f>
        <v/>
      </c>
      <c r="P364" s="15" t="str">
        <f aca="false">IF(A364="","",ROUND(I364*K364,2))</f>
        <v/>
      </c>
      <c r="Q364" s="15" t="str">
        <f aca="false">IF(A364="","",O364-P364)</f>
        <v/>
      </c>
      <c r="R364" s="14" t="str">
        <f aca="false">IF(A364="","",IF(OR(B364="",I364&lt;=0,J364&lt;=0,K364&lt;=0,L364&lt;0,L364&gt;0.8),"CHECK","OK"))</f>
        <v/>
      </c>
    </row>
    <row r="365" customFormat="false" ht="15" hidden="false" customHeight="false" outlineLevel="0" collapsed="false">
      <c r="A365" s="8"/>
      <c r="B365" s="9"/>
      <c r="C365" s="8"/>
      <c r="D365" s="8"/>
      <c r="E365" s="8"/>
      <c r="F365" s="10"/>
      <c r="G365" s="10"/>
      <c r="H365" s="10"/>
      <c r="I365" s="11"/>
      <c r="J365" s="12"/>
      <c r="K365" s="12"/>
      <c r="L365" s="13"/>
      <c r="M365" s="14" t="str">
        <f aca="false">IF(B365="","",YEAR(B365)&amp;"-"&amp;IF(MONTH(B365)&lt;10,"0"&amp;MONTH(B365),MONTH(B365)))</f>
        <v/>
      </c>
      <c r="N365" s="15" t="str">
        <f aca="false">IF(A365="","",ROUND(I365*J365,2))</f>
        <v/>
      </c>
      <c r="O365" s="15" t="str">
        <f aca="false">IF(A365="","",ROUND(I365*J365*(1-L365),2))</f>
        <v/>
      </c>
      <c r="P365" s="15" t="str">
        <f aca="false">IF(A365="","",ROUND(I365*K365,2))</f>
        <v/>
      </c>
      <c r="Q365" s="15" t="str">
        <f aca="false">IF(A365="","",O365-P365)</f>
        <v/>
      </c>
      <c r="R365" s="14" t="str">
        <f aca="false">IF(A365="","",IF(OR(B365="",I365&lt;=0,J365&lt;=0,K365&lt;=0,L365&lt;0,L365&gt;0.8),"CHECK","OK"))</f>
        <v/>
      </c>
    </row>
    <row r="366" customFormat="false" ht="15" hidden="false" customHeight="false" outlineLevel="0" collapsed="false">
      <c r="A366" s="8"/>
      <c r="B366" s="9"/>
      <c r="C366" s="8"/>
      <c r="D366" s="8"/>
      <c r="E366" s="8"/>
      <c r="F366" s="10"/>
      <c r="G366" s="10"/>
      <c r="H366" s="10"/>
      <c r="I366" s="11"/>
      <c r="J366" s="12"/>
      <c r="K366" s="12"/>
      <c r="L366" s="13"/>
      <c r="M366" s="14" t="str">
        <f aca="false">IF(B366="","",YEAR(B366)&amp;"-"&amp;IF(MONTH(B366)&lt;10,"0"&amp;MONTH(B366),MONTH(B366)))</f>
        <v/>
      </c>
      <c r="N366" s="15" t="str">
        <f aca="false">IF(A366="","",ROUND(I366*J366,2))</f>
        <v/>
      </c>
      <c r="O366" s="15" t="str">
        <f aca="false">IF(A366="","",ROUND(I366*J366*(1-L366),2))</f>
        <v/>
      </c>
      <c r="P366" s="15" t="str">
        <f aca="false">IF(A366="","",ROUND(I366*K366,2))</f>
        <v/>
      </c>
      <c r="Q366" s="15" t="str">
        <f aca="false">IF(A366="","",O366-P366)</f>
        <v/>
      </c>
      <c r="R366" s="14" t="str">
        <f aca="false">IF(A366="","",IF(OR(B366="",I366&lt;=0,J366&lt;=0,K366&lt;=0,L366&lt;0,L366&gt;0.8),"CHECK","OK"))</f>
        <v/>
      </c>
    </row>
    <row r="367" customFormat="false" ht="15" hidden="false" customHeight="false" outlineLevel="0" collapsed="false">
      <c r="A367" s="8"/>
      <c r="B367" s="9"/>
      <c r="C367" s="8"/>
      <c r="D367" s="8"/>
      <c r="E367" s="8"/>
      <c r="F367" s="10"/>
      <c r="G367" s="10"/>
      <c r="H367" s="10"/>
      <c r="I367" s="11"/>
      <c r="J367" s="12"/>
      <c r="K367" s="12"/>
      <c r="L367" s="13"/>
      <c r="M367" s="14" t="str">
        <f aca="false">IF(B367="","",YEAR(B367)&amp;"-"&amp;IF(MONTH(B367)&lt;10,"0"&amp;MONTH(B367),MONTH(B367)))</f>
        <v/>
      </c>
      <c r="N367" s="15" t="str">
        <f aca="false">IF(A367="","",ROUND(I367*J367,2))</f>
        <v/>
      </c>
      <c r="O367" s="15" t="str">
        <f aca="false">IF(A367="","",ROUND(I367*J367*(1-L367),2))</f>
        <v/>
      </c>
      <c r="P367" s="15" t="str">
        <f aca="false">IF(A367="","",ROUND(I367*K367,2))</f>
        <v/>
      </c>
      <c r="Q367" s="15" t="str">
        <f aca="false">IF(A367="","",O367-P367)</f>
        <v/>
      </c>
      <c r="R367" s="14" t="str">
        <f aca="false">IF(A367="","",IF(OR(B367="",I367&lt;=0,J367&lt;=0,K367&lt;=0,L367&lt;0,L367&gt;0.8),"CHECK","OK"))</f>
        <v/>
      </c>
    </row>
    <row r="368" customFormat="false" ht="15" hidden="false" customHeight="false" outlineLevel="0" collapsed="false">
      <c r="A368" s="8"/>
      <c r="B368" s="9"/>
      <c r="C368" s="8"/>
      <c r="D368" s="8"/>
      <c r="E368" s="8"/>
      <c r="F368" s="10"/>
      <c r="G368" s="10"/>
      <c r="H368" s="10"/>
      <c r="I368" s="11"/>
      <c r="J368" s="12"/>
      <c r="K368" s="12"/>
      <c r="L368" s="13"/>
      <c r="M368" s="14" t="str">
        <f aca="false">IF(B368="","",YEAR(B368)&amp;"-"&amp;IF(MONTH(B368)&lt;10,"0"&amp;MONTH(B368),MONTH(B368)))</f>
        <v/>
      </c>
      <c r="N368" s="15" t="str">
        <f aca="false">IF(A368="","",ROUND(I368*J368,2))</f>
        <v/>
      </c>
      <c r="O368" s="15" t="str">
        <f aca="false">IF(A368="","",ROUND(I368*J368*(1-L368),2))</f>
        <v/>
      </c>
      <c r="P368" s="15" t="str">
        <f aca="false">IF(A368="","",ROUND(I368*K368,2))</f>
        <v/>
      </c>
      <c r="Q368" s="15" t="str">
        <f aca="false">IF(A368="","",O368-P368)</f>
        <v/>
      </c>
      <c r="R368" s="14" t="str">
        <f aca="false">IF(A368="","",IF(OR(B368="",I368&lt;=0,J368&lt;=0,K368&lt;=0,L368&lt;0,L368&gt;0.8),"CHECK","OK"))</f>
        <v/>
      </c>
    </row>
    <row r="369" customFormat="false" ht="15" hidden="false" customHeight="false" outlineLevel="0" collapsed="false">
      <c r="A369" s="8"/>
      <c r="B369" s="9"/>
      <c r="C369" s="8"/>
      <c r="D369" s="8"/>
      <c r="E369" s="8"/>
      <c r="F369" s="10"/>
      <c r="G369" s="10"/>
      <c r="H369" s="10"/>
      <c r="I369" s="11"/>
      <c r="J369" s="12"/>
      <c r="K369" s="12"/>
      <c r="L369" s="13"/>
      <c r="M369" s="14" t="str">
        <f aca="false">IF(B369="","",YEAR(B369)&amp;"-"&amp;IF(MONTH(B369)&lt;10,"0"&amp;MONTH(B369),MONTH(B369)))</f>
        <v/>
      </c>
      <c r="N369" s="15" t="str">
        <f aca="false">IF(A369="","",ROUND(I369*J369,2))</f>
        <v/>
      </c>
      <c r="O369" s="15" t="str">
        <f aca="false">IF(A369="","",ROUND(I369*J369*(1-L369),2))</f>
        <v/>
      </c>
      <c r="P369" s="15" t="str">
        <f aca="false">IF(A369="","",ROUND(I369*K369,2))</f>
        <v/>
      </c>
      <c r="Q369" s="15" t="str">
        <f aca="false">IF(A369="","",O369-P369)</f>
        <v/>
      </c>
      <c r="R369" s="14" t="str">
        <f aca="false">IF(A369="","",IF(OR(B369="",I369&lt;=0,J369&lt;=0,K369&lt;=0,L369&lt;0,L369&gt;0.8),"CHECK","OK"))</f>
        <v/>
      </c>
    </row>
    <row r="370" customFormat="false" ht="15" hidden="false" customHeight="false" outlineLevel="0" collapsed="false">
      <c r="A370" s="8"/>
      <c r="B370" s="9"/>
      <c r="C370" s="8"/>
      <c r="D370" s="8"/>
      <c r="E370" s="8"/>
      <c r="F370" s="10"/>
      <c r="G370" s="10"/>
      <c r="H370" s="10"/>
      <c r="I370" s="11"/>
      <c r="J370" s="12"/>
      <c r="K370" s="12"/>
      <c r="L370" s="13"/>
      <c r="M370" s="14" t="str">
        <f aca="false">IF(B370="","",YEAR(B370)&amp;"-"&amp;IF(MONTH(B370)&lt;10,"0"&amp;MONTH(B370),MONTH(B370)))</f>
        <v/>
      </c>
      <c r="N370" s="15" t="str">
        <f aca="false">IF(A370="","",ROUND(I370*J370,2))</f>
        <v/>
      </c>
      <c r="O370" s="15" t="str">
        <f aca="false">IF(A370="","",ROUND(I370*J370*(1-L370),2))</f>
        <v/>
      </c>
      <c r="P370" s="15" t="str">
        <f aca="false">IF(A370="","",ROUND(I370*K370,2))</f>
        <v/>
      </c>
      <c r="Q370" s="15" t="str">
        <f aca="false">IF(A370="","",O370-P370)</f>
        <v/>
      </c>
      <c r="R370" s="14" t="str">
        <f aca="false">IF(A370="","",IF(OR(B370="",I370&lt;=0,J370&lt;=0,K370&lt;=0,L370&lt;0,L370&gt;0.8),"CHECK","OK"))</f>
        <v/>
      </c>
    </row>
    <row r="371" customFormat="false" ht="15" hidden="false" customHeight="false" outlineLevel="0" collapsed="false">
      <c r="A371" s="8"/>
      <c r="B371" s="9"/>
      <c r="C371" s="8"/>
      <c r="D371" s="8"/>
      <c r="E371" s="8"/>
      <c r="F371" s="10"/>
      <c r="G371" s="10"/>
      <c r="H371" s="10"/>
      <c r="I371" s="11"/>
      <c r="J371" s="12"/>
      <c r="K371" s="12"/>
      <c r="L371" s="13"/>
      <c r="M371" s="14" t="str">
        <f aca="false">IF(B371="","",YEAR(B371)&amp;"-"&amp;IF(MONTH(B371)&lt;10,"0"&amp;MONTH(B371),MONTH(B371)))</f>
        <v/>
      </c>
      <c r="N371" s="15" t="str">
        <f aca="false">IF(A371="","",ROUND(I371*J371,2))</f>
        <v/>
      </c>
      <c r="O371" s="15" t="str">
        <f aca="false">IF(A371="","",ROUND(I371*J371*(1-L371),2))</f>
        <v/>
      </c>
      <c r="P371" s="15" t="str">
        <f aca="false">IF(A371="","",ROUND(I371*K371,2))</f>
        <v/>
      </c>
      <c r="Q371" s="15" t="str">
        <f aca="false">IF(A371="","",O371-P371)</f>
        <v/>
      </c>
      <c r="R371" s="14" t="str">
        <f aca="false">IF(A371="","",IF(OR(B371="",I371&lt;=0,J371&lt;=0,K371&lt;=0,L371&lt;0,L371&gt;0.8),"CHECK","OK"))</f>
        <v/>
      </c>
    </row>
    <row r="372" customFormat="false" ht="15" hidden="false" customHeight="false" outlineLevel="0" collapsed="false">
      <c r="A372" s="8"/>
      <c r="B372" s="9"/>
      <c r="C372" s="8"/>
      <c r="D372" s="8"/>
      <c r="E372" s="8"/>
      <c r="F372" s="10"/>
      <c r="G372" s="10"/>
      <c r="H372" s="10"/>
      <c r="I372" s="11"/>
      <c r="J372" s="12"/>
      <c r="K372" s="12"/>
      <c r="L372" s="13"/>
      <c r="M372" s="14" t="str">
        <f aca="false">IF(B372="","",YEAR(B372)&amp;"-"&amp;IF(MONTH(B372)&lt;10,"0"&amp;MONTH(B372),MONTH(B372)))</f>
        <v/>
      </c>
      <c r="N372" s="15" t="str">
        <f aca="false">IF(A372="","",ROUND(I372*J372,2))</f>
        <v/>
      </c>
      <c r="O372" s="15" t="str">
        <f aca="false">IF(A372="","",ROUND(I372*J372*(1-L372),2))</f>
        <v/>
      </c>
      <c r="P372" s="15" t="str">
        <f aca="false">IF(A372="","",ROUND(I372*K372,2))</f>
        <v/>
      </c>
      <c r="Q372" s="15" t="str">
        <f aca="false">IF(A372="","",O372-P372)</f>
        <v/>
      </c>
      <c r="R372" s="14" t="str">
        <f aca="false">IF(A372="","",IF(OR(B372="",I372&lt;=0,J372&lt;=0,K372&lt;=0,L372&lt;0,L372&gt;0.8),"CHECK","OK"))</f>
        <v/>
      </c>
    </row>
    <row r="373" customFormat="false" ht="15" hidden="false" customHeight="false" outlineLevel="0" collapsed="false">
      <c r="A373" s="8"/>
      <c r="B373" s="9"/>
      <c r="C373" s="8"/>
      <c r="D373" s="8"/>
      <c r="E373" s="8"/>
      <c r="F373" s="10"/>
      <c r="G373" s="10"/>
      <c r="H373" s="10"/>
      <c r="I373" s="11"/>
      <c r="J373" s="12"/>
      <c r="K373" s="12"/>
      <c r="L373" s="13"/>
      <c r="M373" s="14" t="str">
        <f aca="false">IF(B373="","",YEAR(B373)&amp;"-"&amp;IF(MONTH(B373)&lt;10,"0"&amp;MONTH(B373),MONTH(B373)))</f>
        <v/>
      </c>
      <c r="N373" s="15" t="str">
        <f aca="false">IF(A373="","",ROUND(I373*J373,2))</f>
        <v/>
      </c>
      <c r="O373" s="15" t="str">
        <f aca="false">IF(A373="","",ROUND(I373*J373*(1-L373),2))</f>
        <v/>
      </c>
      <c r="P373" s="15" t="str">
        <f aca="false">IF(A373="","",ROUND(I373*K373,2))</f>
        <v/>
      </c>
      <c r="Q373" s="15" t="str">
        <f aca="false">IF(A373="","",O373-P373)</f>
        <v/>
      </c>
      <c r="R373" s="14" t="str">
        <f aca="false">IF(A373="","",IF(OR(B373="",I373&lt;=0,J373&lt;=0,K373&lt;=0,L373&lt;0,L373&gt;0.8),"CHECK","OK"))</f>
        <v/>
      </c>
    </row>
    <row r="374" customFormat="false" ht="15" hidden="false" customHeight="false" outlineLevel="0" collapsed="false">
      <c r="A374" s="8"/>
      <c r="B374" s="9"/>
      <c r="C374" s="8"/>
      <c r="D374" s="8"/>
      <c r="E374" s="8"/>
      <c r="F374" s="10"/>
      <c r="G374" s="10"/>
      <c r="H374" s="10"/>
      <c r="I374" s="11"/>
      <c r="J374" s="12"/>
      <c r="K374" s="12"/>
      <c r="L374" s="13"/>
      <c r="M374" s="14" t="str">
        <f aca="false">IF(B374="","",YEAR(B374)&amp;"-"&amp;IF(MONTH(B374)&lt;10,"0"&amp;MONTH(B374),MONTH(B374)))</f>
        <v/>
      </c>
      <c r="N374" s="15" t="str">
        <f aca="false">IF(A374="","",ROUND(I374*J374,2))</f>
        <v/>
      </c>
      <c r="O374" s="15" t="str">
        <f aca="false">IF(A374="","",ROUND(I374*J374*(1-L374),2))</f>
        <v/>
      </c>
      <c r="P374" s="15" t="str">
        <f aca="false">IF(A374="","",ROUND(I374*K374,2))</f>
        <v/>
      </c>
      <c r="Q374" s="15" t="str">
        <f aca="false">IF(A374="","",O374-P374)</f>
        <v/>
      </c>
      <c r="R374" s="14" t="str">
        <f aca="false">IF(A374="","",IF(OR(B374="",I374&lt;=0,J374&lt;=0,K374&lt;=0,L374&lt;0,L374&gt;0.8),"CHECK","OK"))</f>
        <v/>
      </c>
    </row>
    <row r="375" customFormat="false" ht="15" hidden="false" customHeight="false" outlineLevel="0" collapsed="false">
      <c r="A375" s="8"/>
      <c r="B375" s="9"/>
      <c r="C375" s="8"/>
      <c r="D375" s="8"/>
      <c r="E375" s="8"/>
      <c r="F375" s="10"/>
      <c r="G375" s="10"/>
      <c r="H375" s="10"/>
      <c r="I375" s="11"/>
      <c r="J375" s="12"/>
      <c r="K375" s="12"/>
      <c r="L375" s="13"/>
      <c r="M375" s="14" t="str">
        <f aca="false">IF(B375="","",YEAR(B375)&amp;"-"&amp;IF(MONTH(B375)&lt;10,"0"&amp;MONTH(B375),MONTH(B375)))</f>
        <v/>
      </c>
      <c r="N375" s="15" t="str">
        <f aca="false">IF(A375="","",ROUND(I375*J375,2))</f>
        <v/>
      </c>
      <c r="O375" s="15" t="str">
        <f aca="false">IF(A375="","",ROUND(I375*J375*(1-L375),2))</f>
        <v/>
      </c>
      <c r="P375" s="15" t="str">
        <f aca="false">IF(A375="","",ROUND(I375*K375,2))</f>
        <v/>
      </c>
      <c r="Q375" s="15" t="str">
        <f aca="false">IF(A375="","",O375-P375)</f>
        <v/>
      </c>
      <c r="R375" s="14" t="str">
        <f aca="false">IF(A375="","",IF(OR(B375="",I375&lt;=0,J375&lt;=0,K375&lt;=0,L375&lt;0,L375&gt;0.8),"CHECK","OK"))</f>
        <v/>
      </c>
    </row>
    <row r="376" customFormat="false" ht="15" hidden="false" customHeight="false" outlineLevel="0" collapsed="false">
      <c r="A376" s="8"/>
      <c r="B376" s="9"/>
      <c r="C376" s="8"/>
      <c r="D376" s="8"/>
      <c r="E376" s="8"/>
      <c r="F376" s="10"/>
      <c r="G376" s="10"/>
      <c r="H376" s="10"/>
      <c r="I376" s="11"/>
      <c r="J376" s="12"/>
      <c r="K376" s="12"/>
      <c r="L376" s="13"/>
      <c r="M376" s="14" t="str">
        <f aca="false">IF(B376="","",YEAR(B376)&amp;"-"&amp;IF(MONTH(B376)&lt;10,"0"&amp;MONTH(B376),MONTH(B376)))</f>
        <v/>
      </c>
      <c r="N376" s="15" t="str">
        <f aca="false">IF(A376="","",ROUND(I376*J376,2))</f>
        <v/>
      </c>
      <c r="O376" s="15" t="str">
        <f aca="false">IF(A376="","",ROUND(I376*J376*(1-L376),2))</f>
        <v/>
      </c>
      <c r="P376" s="15" t="str">
        <f aca="false">IF(A376="","",ROUND(I376*K376,2))</f>
        <v/>
      </c>
      <c r="Q376" s="15" t="str">
        <f aca="false">IF(A376="","",O376-P376)</f>
        <v/>
      </c>
      <c r="R376" s="14" t="str">
        <f aca="false">IF(A376="","",IF(OR(B376="",I376&lt;=0,J376&lt;=0,K376&lt;=0,L376&lt;0,L376&gt;0.8),"CHECK","OK"))</f>
        <v/>
      </c>
    </row>
    <row r="377" customFormat="false" ht="15" hidden="false" customHeight="false" outlineLevel="0" collapsed="false">
      <c r="A377" s="8"/>
      <c r="B377" s="9"/>
      <c r="C377" s="8"/>
      <c r="D377" s="8"/>
      <c r="E377" s="8"/>
      <c r="F377" s="10"/>
      <c r="G377" s="10"/>
      <c r="H377" s="10"/>
      <c r="I377" s="11"/>
      <c r="J377" s="12"/>
      <c r="K377" s="12"/>
      <c r="L377" s="13"/>
      <c r="M377" s="14" t="str">
        <f aca="false">IF(B377="","",YEAR(B377)&amp;"-"&amp;IF(MONTH(B377)&lt;10,"0"&amp;MONTH(B377),MONTH(B377)))</f>
        <v/>
      </c>
      <c r="N377" s="15" t="str">
        <f aca="false">IF(A377="","",ROUND(I377*J377,2))</f>
        <v/>
      </c>
      <c r="O377" s="15" t="str">
        <f aca="false">IF(A377="","",ROUND(I377*J377*(1-L377),2))</f>
        <v/>
      </c>
      <c r="P377" s="15" t="str">
        <f aca="false">IF(A377="","",ROUND(I377*K377,2))</f>
        <v/>
      </c>
      <c r="Q377" s="15" t="str">
        <f aca="false">IF(A377="","",O377-P377)</f>
        <v/>
      </c>
      <c r="R377" s="14" t="str">
        <f aca="false">IF(A377="","",IF(OR(B377="",I377&lt;=0,J377&lt;=0,K377&lt;=0,L377&lt;0,L377&gt;0.8),"CHECK","OK"))</f>
        <v/>
      </c>
    </row>
    <row r="378" customFormat="false" ht="15" hidden="false" customHeight="false" outlineLevel="0" collapsed="false">
      <c r="A378" s="8"/>
      <c r="B378" s="9"/>
      <c r="C378" s="8"/>
      <c r="D378" s="8"/>
      <c r="E378" s="8"/>
      <c r="F378" s="10"/>
      <c r="G378" s="10"/>
      <c r="H378" s="10"/>
      <c r="I378" s="11"/>
      <c r="J378" s="12"/>
      <c r="K378" s="12"/>
      <c r="L378" s="13"/>
      <c r="M378" s="14" t="str">
        <f aca="false">IF(B378="","",YEAR(B378)&amp;"-"&amp;IF(MONTH(B378)&lt;10,"0"&amp;MONTH(B378),MONTH(B378)))</f>
        <v/>
      </c>
      <c r="N378" s="15" t="str">
        <f aca="false">IF(A378="","",ROUND(I378*J378,2))</f>
        <v/>
      </c>
      <c r="O378" s="15" t="str">
        <f aca="false">IF(A378="","",ROUND(I378*J378*(1-L378),2))</f>
        <v/>
      </c>
      <c r="P378" s="15" t="str">
        <f aca="false">IF(A378="","",ROUND(I378*K378,2))</f>
        <v/>
      </c>
      <c r="Q378" s="15" t="str">
        <f aca="false">IF(A378="","",O378-P378)</f>
        <v/>
      </c>
      <c r="R378" s="14" t="str">
        <f aca="false">IF(A378="","",IF(OR(B378="",I378&lt;=0,J378&lt;=0,K378&lt;=0,L378&lt;0,L378&gt;0.8),"CHECK","OK"))</f>
        <v/>
      </c>
    </row>
    <row r="379" customFormat="false" ht="15" hidden="false" customHeight="false" outlineLevel="0" collapsed="false">
      <c r="A379" s="8"/>
      <c r="B379" s="9"/>
      <c r="C379" s="8"/>
      <c r="D379" s="8"/>
      <c r="E379" s="8"/>
      <c r="F379" s="10"/>
      <c r="G379" s="10"/>
      <c r="H379" s="10"/>
      <c r="I379" s="11"/>
      <c r="J379" s="12"/>
      <c r="K379" s="12"/>
      <c r="L379" s="13"/>
      <c r="M379" s="14" t="str">
        <f aca="false">IF(B379="","",YEAR(B379)&amp;"-"&amp;IF(MONTH(B379)&lt;10,"0"&amp;MONTH(B379),MONTH(B379)))</f>
        <v/>
      </c>
      <c r="N379" s="15" t="str">
        <f aca="false">IF(A379="","",ROUND(I379*J379,2))</f>
        <v/>
      </c>
      <c r="O379" s="15" t="str">
        <f aca="false">IF(A379="","",ROUND(I379*J379*(1-L379),2))</f>
        <v/>
      </c>
      <c r="P379" s="15" t="str">
        <f aca="false">IF(A379="","",ROUND(I379*K379,2))</f>
        <v/>
      </c>
      <c r="Q379" s="15" t="str">
        <f aca="false">IF(A379="","",O379-P379)</f>
        <v/>
      </c>
      <c r="R379" s="14" t="str">
        <f aca="false">IF(A379="","",IF(OR(B379="",I379&lt;=0,J379&lt;=0,K379&lt;=0,L379&lt;0,L379&gt;0.8),"CHECK","OK"))</f>
        <v/>
      </c>
    </row>
    <row r="380" customFormat="false" ht="15" hidden="false" customHeight="false" outlineLevel="0" collapsed="false">
      <c r="A380" s="8"/>
      <c r="B380" s="9"/>
      <c r="C380" s="8"/>
      <c r="D380" s="8"/>
      <c r="E380" s="8"/>
      <c r="F380" s="10"/>
      <c r="G380" s="10"/>
      <c r="H380" s="10"/>
      <c r="I380" s="11"/>
      <c r="J380" s="12"/>
      <c r="K380" s="12"/>
      <c r="L380" s="13"/>
      <c r="M380" s="14" t="str">
        <f aca="false">IF(B380="","",YEAR(B380)&amp;"-"&amp;IF(MONTH(B380)&lt;10,"0"&amp;MONTH(B380),MONTH(B380)))</f>
        <v/>
      </c>
      <c r="N380" s="15" t="str">
        <f aca="false">IF(A380="","",ROUND(I380*J380,2))</f>
        <v/>
      </c>
      <c r="O380" s="15" t="str">
        <f aca="false">IF(A380="","",ROUND(I380*J380*(1-L380),2))</f>
        <v/>
      </c>
      <c r="P380" s="15" t="str">
        <f aca="false">IF(A380="","",ROUND(I380*K380,2))</f>
        <v/>
      </c>
      <c r="Q380" s="15" t="str">
        <f aca="false">IF(A380="","",O380-P380)</f>
        <v/>
      </c>
      <c r="R380" s="14" t="str">
        <f aca="false">IF(A380="","",IF(OR(B380="",I380&lt;=0,J380&lt;=0,K380&lt;=0,L380&lt;0,L380&gt;0.8),"CHECK","OK"))</f>
        <v/>
      </c>
    </row>
    <row r="381" customFormat="false" ht="15" hidden="false" customHeight="false" outlineLevel="0" collapsed="false">
      <c r="A381" s="8"/>
      <c r="B381" s="9"/>
      <c r="C381" s="8"/>
      <c r="D381" s="8"/>
      <c r="E381" s="8"/>
      <c r="F381" s="10"/>
      <c r="G381" s="10"/>
      <c r="H381" s="10"/>
      <c r="I381" s="11"/>
      <c r="J381" s="12"/>
      <c r="K381" s="12"/>
      <c r="L381" s="13"/>
      <c r="M381" s="14" t="str">
        <f aca="false">IF(B381="","",YEAR(B381)&amp;"-"&amp;IF(MONTH(B381)&lt;10,"0"&amp;MONTH(B381),MONTH(B381)))</f>
        <v/>
      </c>
      <c r="N381" s="15" t="str">
        <f aca="false">IF(A381="","",ROUND(I381*J381,2))</f>
        <v/>
      </c>
      <c r="O381" s="15" t="str">
        <f aca="false">IF(A381="","",ROUND(I381*J381*(1-L381),2))</f>
        <v/>
      </c>
      <c r="P381" s="15" t="str">
        <f aca="false">IF(A381="","",ROUND(I381*K381,2))</f>
        <v/>
      </c>
      <c r="Q381" s="15" t="str">
        <f aca="false">IF(A381="","",O381-P381)</f>
        <v/>
      </c>
      <c r="R381" s="14" t="str">
        <f aca="false">IF(A381="","",IF(OR(B381="",I381&lt;=0,J381&lt;=0,K381&lt;=0,L381&lt;0,L381&gt;0.8),"CHECK","OK"))</f>
        <v/>
      </c>
    </row>
    <row r="382" customFormat="false" ht="15" hidden="false" customHeight="false" outlineLevel="0" collapsed="false">
      <c r="A382" s="8"/>
      <c r="B382" s="9"/>
      <c r="C382" s="8"/>
      <c r="D382" s="8"/>
      <c r="E382" s="8"/>
      <c r="F382" s="10"/>
      <c r="G382" s="10"/>
      <c r="H382" s="10"/>
      <c r="I382" s="11"/>
      <c r="J382" s="12"/>
      <c r="K382" s="12"/>
      <c r="L382" s="13"/>
      <c r="M382" s="14" t="str">
        <f aca="false">IF(B382="","",YEAR(B382)&amp;"-"&amp;IF(MONTH(B382)&lt;10,"0"&amp;MONTH(B382),MONTH(B382)))</f>
        <v/>
      </c>
      <c r="N382" s="15" t="str">
        <f aca="false">IF(A382="","",ROUND(I382*J382,2))</f>
        <v/>
      </c>
      <c r="O382" s="15" t="str">
        <f aca="false">IF(A382="","",ROUND(I382*J382*(1-L382),2))</f>
        <v/>
      </c>
      <c r="P382" s="15" t="str">
        <f aca="false">IF(A382="","",ROUND(I382*K382,2))</f>
        <v/>
      </c>
      <c r="Q382" s="15" t="str">
        <f aca="false">IF(A382="","",O382-P382)</f>
        <v/>
      </c>
      <c r="R382" s="14" t="str">
        <f aca="false">IF(A382="","",IF(OR(B382="",I382&lt;=0,J382&lt;=0,K382&lt;=0,L382&lt;0,L382&gt;0.8),"CHECK","OK"))</f>
        <v/>
      </c>
    </row>
    <row r="383" customFormat="false" ht="15" hidden="false" customHeight="false" outlineLevel="0" collapsed="false">
      <c r="A383" s="8"/>
      <c r="B383" s="9"/>
      <c r="C383" s="8"/>
      <c r="D383" s="8"/>
      <c r="E383" s="8"/>
      <c r="F383" s="10"/>
      <c r="G383" s="10"/>
      <c r="H383" s="10"/>
      <c r="I383" s="11"/>
      <c r="J383" s="12"/>
      <c r="K383" s="12"/>
      <c r="L383" s="13"/>
      <c r="M383" s="14" t="str">
        <f aca="false">IF(B383="","",YEAR(B383)&amp;"-"&amp;IF(MONTH(B383)&lt;10,"0"&amp;MONTH(B383),MONTH(B383)))</f>
        <v/>
      </c>
      <c r="N383" s="15" t="str">
        <f aca="false">IF(A383="","",ROUND(I383*J383,2))</f>
        <v/>
      </c>
      <c r="O383" s="15" t="str">
        <f aca="false">IF(A383="","",ROUND(I383*J383*(1-L383),2))</f>
        <v/>
      </c>
      <c r="P383" s="15" t="str">
        <f aca="false">IF(A383="","",ROUND(I383*K383,2))</f>
        <v/>
      </c>
      <c r="Q383" s="15" t="str">
        <f aca="false">IF(A383="","",O383-P383)</f>
        <v/>
      </c>
      <c r="R383" s="14" t="str">
        <f aca="false">IF(A383="","",IF(OR(B383="",I383&lt;=0,J383&lt;=0,K383&lt;=0,L383&lt;0,L383&gt;0.8),"CHECK","OK"))</f>
        <v/>
      </c>
    </row>
    <row r="384" customFormat="false" ht="15" hidden="false" customHeight="false" outlineLevel="0" collapsed="false">
      <c r="A384" s="8"/>
      <c r="B384" s="9"/>
      <c r="C384" s="8"/>
      <c r="D384" s="8"/>
      <c r="E384" s="8"/>
      <c r="F384" s="10"/>
      <c r="G384" s="10"/>
      <c r="H384" s="10"/>
      <c r="I384" s="11"/>
      <c r="J384" s="12"/>
      <c r="K384" s="12"/>
      <c r="L384" s="13"/>
      <c r="M384" s="14" t="str">
        <f aca="false">IF(B384="","",YEAR(B384)&amp;"-"&amp;IF(MONTH(B384)&lt;10,"0"&amp;MONTH(B384),MONTH(B384)))</f>
        <v/>
      </c>
      <c r="N384" s="15" t="str">
        <f aca="false">IF(A384="","",ROUND(I384*J384,2))</f>
        <v/>
      </c>
      <c r="O384" s="15" t="str">
        <f aca="false">IF(A384="","",ROUND(I384*J384*(1-L384),2))</f>
        <v/>
      </c>
      <c r="P384" s="15" t="str">
        <f aca="false">IF(A384="","",ROUND(I384*K384,2))</f>
        <v/>
      </c>
      <c r="Q384" s="15" t="str">
        <f aca="false">IF(A384="","",O384-P384)</f>
        <v/>
      </c>
      <c r="R384" s="14" t="str">
        <f aca="false">IF(A384="","",IF(OR(B384="",I384&lt;=0,J384&lt;=0,K384&lt;=0,L384&lt;0,L384&gt;0.8),"CHECK","OK"))</f>
        <v/>
      </c>
    </row>
    <row r="385" customFormat="false" ht="15" hidden="false" customHeight="false" outlineLevel="0" collapsed="false">
      <c r="A385" s="8"/>
      <c r="B385" s="9"/>
      <c r="C385" s="8"/>
      <c r="D385" s="8"/>
      <c r="E385" s="8"/>
      <c r="F385" s="10"/>
      <c r="G385" s="10"/>
      <c r="H385" s="10"/>
      <c r="I385" s="11"/>
      <c r="J385" s="12"/>
      <c r="K385" s="12"/>
      <c r="L385" s="13"/>
      <c r="M385" s="14" t="str">
        <f aca="false">IF(B385="","",YEAR(B385)&amp;"-"&amp;IF(MONTH(B385)&lt;10,"0"&amp;MONTH(B385),MONTH(B385)))</f>
        <v/>
      </c>
      <c r="N385" s="15" t="str">
        <f aca="false">IF(A385="","",ROUND(I385*J385,2))</f>
        <v/>
      </c>
      <c r="O385" s="15" t="str">
        <f aca="false">IF(A385="","",ROUND(I385*J385*(1-L385),2))</f>
        <v/>
      </c>
      <c r="P385" s="15" t="str">
        <f aca="false">IF(A385="","",ROUND(I385*K385,2))</f>
        <v/>
      </c>
      <c r="Q385" s="15" t="str">
        <f aca="false">IF(A385="","",O385-P385)</f>
        <v/>
      </c>
      <c r="R385" s="14" t="str">
        <f aca="false">IF(A385="","",IF(OR(B385="",I385&lt;=0,J385&lt;=0,K385&lt;=0,L385&lt;0,L385&gt;0.8),"CHECK","OK"))</f>
        <v/>
      </c>
    </row>
    <row r="386" customFormat="false" ht="15" hidden="false" customHeight="false" outlineLevel="0" collapsed="false">
      <c r="A386" s="8"/>
      <c r="B386" s="9"/>
      <c r="C386" s="8"/>
      <c r="D386" s="8"/>
      <c r="E386" s="8"/>
      <c r="F386" s="10"/>
      <c r="G386" s="10"/>
      <c r="H386" s="10"/>
      <c r="I386" s="11"/>
      <c r="J386" s="12"/>
      <c r="K386" s="12"/>
      <c r="L386" s="13"/>
      <c r="M386" s="14" t="str">
        <f aca="false">IF(B386="","",YEAR(B386)&amp;"-"&amp;IF(MONTH(B386)&lt;10,"0"&amp;MONTH(B386),MONTH(B386)))</f>
        <v/>
      </c>
      <c r="N386" s="15" t="str">
        <f aca="false">IF(A386="","",ROUND(I386*J386,2))</f>
        <v/>
      </c>
      <c r="O386" s="15" t="str">
        <f aca="false">IF(A386="","",ROUND(I386*J386*(1-L386),2))</f>
        <v/>
      </c>
      <c r="P386" s="15" t="str">
        <f aca="false">IF(A386="","",ROUND(I386*K386,2))</f>
        <v/>
      </c>
      <c r="Q386" s="15" t="str">
        <f aca="false">IF(A386="","",O386-P386)</f>
        <v/>
      </c>
      <c r="R386" s="14" t="str">
        <f aca="false">IF(A386="","",IF(OR(B386="",I386&lt;=0,J386&lt;=0,K386&lt;=0,L386&lt;0,L386&gt;0.8),"CHECK","OK"))</f>
        <v/>
      </c>
    </row>
    <row r="387" customFormat="false" ht="15" hidden="false" customHeight="false" outlineLevel="0" collapsed="false">
      <c r="A387" s="8"/>
      <c r="B387" s="9"/>
      <c r="C387" s="8"/>
      <c r="D387" s="8"/>
      <c r="E387" s="8"/>
      <c r="F387" s="10"/>
      <c r="G387" s="10"/>
      <c r="H387" s="10"/>
      <c r="I387" s="11"/>
      <c r="J387" s="12"/>
      <c r="K387" s="12"/>
      <c r="L387" s="13"/>
      <c r="M387" s="14" t="str">
        <f aca="false">IF(B387="","",YEAR(B387)&amp;"-"&amp;IF(MONTH(B387)&lt;10,"0"&amp;MONTH(B387),MONTH(B387)))</f>
        <v/>
      </c>
      <c r="N387" s="15" t="str">
        <f aca="false">IF(A387="","",ROUND(I387*J387,2))</f>
        <v/>
      </c>
      <c r="O387" s="15" t="str">
        <f aca="false">IF(A387="","",ROUND(I387*J387*(1-L387),2))</f>
        <v/>
      </c>
      <c r="P387" s="15" t="str">
        <f aca="false">IF(A387="","",ROUND(I387*K387,2))</f>
        <v/>
      </c>
      <c r="Q387" s="15" t="str">
        <f aca="false">IF(A387="","",O387-P387)</f>
        <v/>
      </c>
      <c r="R387" s="14" t="str">
        <f aca="false">IF(A387="","",IF(OR(B387="",I387&lt;=0,J387&lt;=0,K387&lt;=0,L387&lt;0,L387&gt;0.8),"CHECK","OK"))</f>
        <v/>
      </c>
    </row>
    <row r="388" customFormat="false" ht="15" hidden="false" customHeight="false" outlineLevel="0" collapsed="false">
      <c r="A388" s="8"/>
      <c r="B388" s="9"/>
      <c r="C388" s="8"/>
      <c r="D388" s="8"/>
      <c r="E388" s="8"/>
      <c r="F388" s="10"/>
      <c r="G388" s="10"/>
      <c r="H388" s="10"/>
      <c r="I388" s="11"/>
      <c r="J388" s="12"/>
      <c r="K388" s="12"/>
      <c r="L388" s="13"/>
      <c r="M388" s="14" t="str">
        <f aca="false">IF(B388="","",YEAR(B388)&amp;"-"&amp;IF(MONTH(B388)&lt;10,"0"&amp;MONTH(B388),MONTH(B388)))</f>
        <v/>
      </c>
      <c r="N388" s="15" t="str">
        <f aca="false">IF(A388="","",ROUND(I388*J388,2))</f>
        <v/>
      </c>
      <c r="O388" s="15" t="str">
        <f aca="false">IF(A388="","",ROUND(I388*J388*(1-L388),2))</f>
        <v/>
      </c>
      <c r="P388" s="15" t="str">
        <f aca="false">IF(A388="","",ROUND(I388*K388,2))</f>
        <v/>
      </c>
      <c r="Q388" s="15" t="str">
        <f aca="false">IF(A388="","",O388-P388)</f>
        <v/>
      </c>
      <c r="R388" s="14" t="str">
        <f aca="false">IF(A388="","",IF(OR(B388="",I388&lt;=0,J388&lt;=0,K388&lt;=0,L388&lt;0,L388&gt;0.8),"CHECK","OK"))</f>
        <v/>
      </c>
    </row>
    <row r="389" customFormat="false" ht="15" hidden="false" customHeight="false" outlineLevel="0" collapsed="false">
      <c r="A389" s="8"/>
      <c r="B389" s="9"/>
      <c r="C389" s="8"/>
      <c r="D389" s="8"/>
      <c r="E389" s="8"/>
      <c r="F389" s="10"/>
      <c r="G389" s="10"/>
      <c r="H389" s="10"/>
      <c r="I389" s="11"/>
      <c r="J389" s="12"/>
      <c r="K389" s="12"/>
      <c r="L389" s="13"/>
      <c r="M389" s="14" t="str">
        <f aca="false">IF(B389="","",YEAR(B389)&amp;"-"&amp;IF(MONTH(B389)&lt;10,"0"&amp;MONTH(B389),MONTH(B389)))</f>
        <v/>
      </c>
      <c r="N389" s="15" t="str">
        <f aca="false">IF(A389="","",ROUND(I389*J389,2))</f>
        <v/>
      </c>
      <c r="O389" s="15" t="str">
        <f aca="false">IF(A389="","",ROUND(I389*J389*(1-L389),2))</f>
        <v/>
      </c>
      <c r="P389" s="15" t="str">
        <f aca="false">IF(A389="","",ROUND(I389*K389,2))</f>
        <v/>
      </c>
      <c r="Q389" s="15" t="str">
        <f aca="false">IF(A389="","",O389-P389)</f>
        <v/>
      </c>
      <c r="R389" s="14" t="str">
        <f aca="false">IF(A389="","",IF(OR(B389="",I389&lt;=0,J389&lt;=0,K389&lt;=0,L389&lt;0,L389&gt;0.8),"CHECK","OK"))</f>
        <v/>
      </c>
    </row>
    <row r="390" customFormat="false" ht="15" hidden="false" customHeight="false" outlineLevel="0" collapsed="false">
      <c r="A390" s="8"/>
      <c r="B390" s="9"/>
      <c r="C390" s="8"/>
      <c r="D390" s="8"/>
      <c r="E390" s="8"/>
      <c r="F390" s="10"/>
      <c r="G390" s="10"/>
      <c r="H390" s="10"/>
      <c r="I390" s="11"/>
      <c r="J390" s="12"/>
      <c r="K390" s="12"/>
      <c r="L390" s="13"/>
      <c r="M390" s="14" t="str">
        <f aca="false">IF(B390="","",YEAR(B390)&amp;"-"&amp;IF(MONTH(B390)&lt;10,"0"&amp;MONTH(B390),MONTH(B390)))</f>
        <v/>
      </c>
      <c r="N390" s="15" t="str">
        <f aca="false">IF(A390="","",ROUND(I390*J390,2))</f>
        <v/>
      </c>
      <c r="O390" s="15" t="str">
        <f aca="false">IF(A390="","",ROUND(I390*J390*(1-L390),2))</f>
        <v/>
      </c>
      <c r="P390" s="15" t="str">
        <f aca="false">IF(A390="","",ROUND(I390*K390,2))</f>
        <v/>
      </c>
      <c r="Q390" s="15" t="str">
        <f aca="false">IF(A390="","",O390-P390)</f>
        <v/>
      </c>
      <c r="R390" s="14" t="str">
        <f aca="false">IF(A390="","",IF(OR(B390="",I390&lt;=0,J390&lt;=0,K390&lt;=0,L390&lt;0,L390&gt;0.8),"CHECK","OK"))</f>
        <v/>
      </c>
    </row>
    <row r="391" customFormat="false" ht="15" hidden="false" customHeight="false" outlineLevel="0" collapsed="false">
      <c r="A391" s="8"/>
      <c r="B391" s="9"/>
      <c r="C391" s="8"/>
      <c r="D391" s="8"/>
      <c r="E391" s="8"/>
      <c r="F391" s="10"/>
      <c r="G391" s="10"/>
      <c r="H391" s="10"/>
      <c r="I391" s="11"/>
      <c r="J391" s="12"/>
      <c r="K391" s="12"/>
      <c r="L391" s="13"/>
      <c r="M391" s="14" t="str">
        <f aca="false">IF(B391="","",YEAR(B391)&amp;"-"&amp;IF(MONTH(B391)&lt;10,"0"&amp;MONTH(B391),MONTH(B391)))</f>
        <v/>
      </c>
      <c r="N391" s="15" t="str">
        <f aca="false">IF(A391="","",ROUND(I391*J391,2))</f>
        <v/>
      </c>
      <c r="O391" s="15" t="str">
        <f aca="false">IF(A391="","",ROUND(I391*J391*(1-L391),2))</f>
        <v/>
      </c>
      <c r="P391" s="15" t="str">
        <f aca="false">IF(A391="","",ROUND(I391*K391,2))</f>
        <v/>
      </c>
      <c r="Q391" s="15" t="str">
        <f aca="false">IF(A391="","",O391-P391)</f>
        <v/>
      </c>
      <c r="R391" s="14" t="str">
        <f aca="false">IF(A391="","",IF(OR(B391="",I391&lt;=0,J391&lt;=0,K391&lt;=0,L391&lt;0,L391&gt;0.8),"CHECK","OK"))</f>
        <v/>
      </c>
    </row>
    <row r="392" customFormat="false" ht="15" hidden="false" customHeight="false" outlineLevel="0" collapsed="false">
      <c r="A392" s="8"/>
      <c r="B392" s="9"/>
      <c r="C392" s="8"/>
      <c r="D392" s="8"/>
      <c r="E392" s="8"/>
      <c r="F392" s="10"/>
      <c r="G392" s="10"/>
      <c r="H392" s="10"/>
      <c r="I392" s="11"/>
      <c r="J392" s="12"/>
      <c r="K392" s="12"/>
      <c r="L392" s="13"/>
      <c r="M392" s="14" t="str">
        <f aca="false">IF(B392="","",YEAR(B392)&amp;"-"&amp;IF(MONTH(B392)&lt;10,"0"&amp;MONTH(B392),MONTH(B392)))</f>
        <v/>
      </c>
      <c r="N392" s="15" t="str">
        <f aca="false">IF(A392="","",ROUND(I392*J392,2))</f>
        <v/>
      </c>
      <c r="O392" s="15" t="str">
        <f aca="false">IF(A392="","",ROUND(I392*J392*(1-L392),2))</f>
        <v/>
      </c>
      <c r="P392" s="15" t="str">
        <f aca="false">IF(A392="","",ROUND(I392*K392,2))</f>
        <v/>
      </c>
      <c r="Q392" s="15" t="str">
        <f aca="false">IF(A392="","",O392-P392)</f>
        <v/>
      </c>
      <c r="R392" s="14" t="str">
        <f aca="false">IF(A392="","",IF(OR(B392="",I392&lt;=0,J392&lt;=0,K392&lt;=0,L392&lt;0,L392&gt;0.8),"CHECK","OK"))</f>
        <v/>
      </c>
    </row>
    <row r="393" customFormat="false" ht="15" hidden="false" customHeight="false" outlineLevel="0" collapsed="false">
      <c r="A393" s="8"/>
      <c r="B393" s="9"/>
      <c r="C393" s="8"/>
      <c r="D393" s="8"/>
      <c r="E393" s="8"/>
      <c r="F393" s="10"/>
      <c r="G393" s="10"/>
      <c r="H393" s="10"/>
      <c r="I393" s="11"/>
      <c r="J393" s="12"/>
      <c r="K393" s="12"/>
      <c r="L393" s="13"/>
      <c r="M393" s="14" t="str">
        <f aca="false">IF(B393="","",YEAR(B393)&amp;"-"&amp;IF(MONTH(B393)&lt;10,"0"&amp;MONTH(B393),MONTH(B393)))</f>
        <v/>
      </c>
      <c r="N393" s="15" t="str">
        <f aca="false">IF(A393="","",ROUND(I393*J393,2))</f>
        <v/>
      </c>
      <c r="O393" s="15" t="str">
        <f aca="false">IF(A393="","",ROUND(I393*J393*(1-L393),2))</f>
        <v/>
      </c>
      <c r="P393" s="15" t="str">
        <f aca="false">IF(A393="","",ROUND(I393*K393,2))</f>
        <v/>
      </c>
      <c r="Q393" s="15" t="str">
        <f aca="false">IF(A393="","",O393-P393)</f>
        <v/>
      </c>
      <c r="R393" s="14" t="str">
        <f aca="false">IF(A393="","",IF(OR(B393="",I393&lt;=0,J393&lt;=0,K393&lt;=0,L393&lt;0,L393&gt;0.8),"CHECK","OK"))</f>
        <v/>
      </c>
    </row>
    <row r="394" customFormat="false" ht="15" hidden="false" customHeight="false" outlineLevel="0" collapsed="false">
      <c r="A394" s="8"/>
      <c r="B394" s="9"/>
      <c r="C394" s="8"/>
      <c r="D394" s="8"/>
      <c r="E394" s="8"/>
      <c r="F394" s="10"/>
      <c r="G394" s="10"/>
      <c r="H394" s="10"/>
      <c r="I394" s="11"/>
      <c r="J394" s="12"/>
      <c r="K394" s="12"/>
      <c r="L394" s="13"/>
      <c r="M394" s="14" t="str">
        <f aca="false">IF(B394="","",YEAR(B394)&amp;"-"&amp;IF(MONTH(B394)&lt;10,"0"&amp;MONTH(B394),MONTH(B394)))</f>
        <v/>
      </c>
      <c r="N394" s="15" t="str">
        <f aca="false">IF(A394="","",ROUND(I394*J394,2))</f>
        <v/>
      </c>
      <c r="O394" s="15" t="str">
        <f aca="false">IF(A394="","",ROUND(I394*J394*(1-L394),2))</f>
        <v/>
      </c>
      <c r="P394" s="15" t="str">
        <f aca="false">IF(A394="","",ROUND(I394*K394,2))</f>
        <v/>
      </c>
      <c r="Q394" s="15" t="str">
        <f aca="false">IF(A394="","",O394-P394)</f>
        <v/>
      </c>
      <c r="R394" s="14" t="str">
        <f aca="false">IF(A394="","",IF(OR(B394="",I394&lt;=0,J394&lt;=0,K394&lt;=0,L394&lt;0,L394&gt;0.8),"CHECK","OK"))</f>
        <v/>
      </c>
    </row>
    <row r="395" customFormat="false" ht="15" hidden="false" customHeight="false" outlineLevel="0" collapsed="false">
      <c r="A395" s="8"/>
      <c r="B395" s="9"/>
      <c r="C395" s="8"/>
      <c r="D395" s="8"/>
      <c r="E395" s="8"/>
      <c r="F395" s="10"/>
      <c r="G395" s="10"/>
      <c r="H395" s="10"/>
      <c r="I395" s="11"/>
      <c r="J395" s="12"/>
      <c r="K395" s="12"/>
      <c r="L395" s="13"/>
      <c r="M395" s="14" t="str">
        <f aca="false">IF(B395="","",YEAR(B395)&amp;"-"&amp;IF(MONTH(B395)&lt;10,"0"&amp;MONTH(B395),MONTH(B395)))</f>
        <v/>
      </c>
      <c r="N395" s="15" t="str">
        <f aca="false">IF(A395="","",ROUND(I395*J395,2))</f>
        <v/>
      </c>
      <c r="O395" s="15" t="str">
        <f aca="false">IF(A395="","",ROUND(I395*J395*(1-L395),2))</f>
        <v/>
      </c>
      <c r="P395" s="15" t="str">
        <f aca="false">IF(A395="","",ROUND(I395*K395,2))</f>
        <v/>
      </c>
      <c r="Q395" s="15" t="str">
        <f aca="false">IF(A395="","",O395-P395)</f>
        <v/>
      </c>
      <c r="R395" s="14" t="str">
        <f aca="false">IF(A395="","",IF(OR(B395="",I395&lt;=0,J395&lt;=0,K395&lt;=0,L395&lt;0,L395&gt;0.8),"CHECK","OK"))</f>
        <v/>
      </c>
    </row>
    <row r="396" customFormat="false" ht="15" hidden="false" customHeight="false" outlineLevel="0" collapsed="false">
      <c r="A396" s="8"/>
      <c r="B396" s="9"/>
      <c r="C396" s="8"/>
      <c r="D396" s="8"/>
      <c r="E396" s="8"/>
      <c r="F396" s="10"/>
      <c r="G396" s="10"/>
      <c r="H396" s="10"/>
      <c r="I396" s="11"/>
      <c r="J396" s="12"/>
      <c r="K396" s="12"/>
      <c r="L396" s="13"/>
      <c r="M396" s="14" t="str">
        <f aca="false">IF(B396="","",YEAR(B396)&amp;"-"&amp;IF(MONTH(B396)&lt;10,"0"&amp;MONTH(B396),MONTH(B396)))</f>
        <v/>
      </c>
      <c r="N396" s="15" t="str">
        <f aca="false">IF(A396="","",ROUND(I396*J396,2))</f>
        <v/>
      </c>
      <c r="O396" s="15" t="str">
        <f aca="false">IF(A396="","",ROUND(I396*J396*(1-L396),2))</f>
        <v/>
      </c>
      <c r="P396" s="15" t="str">
        <f aca="false">IF(A396="","",ROUND(I396*K396,2))</f>
        <v/>
      </c>
      <c r="Q396" s="15" t="str">
        <f aca="false">IF(A396="","",O396-P396)</f>
        <v/>
      </c>
      <c r="R396" s="14" t="str">
        <f aca="false">IF(A396="","",IF(OR(B396="",I396&lt;=0,J396&lt;=0,K396&lt;=0,L396&lt;0,L396&gt;0.8),"CHECK","OK"))</f>
        <v/>
      </c>
    </row>
    <row r="397" customFormat="false" ht="15" hidden="false" customHeight="false" outlineLevel="0" collapsed="false">
      <c r="A397" s="8"/>
      <c r="B397" s="9"/>
      <c r="C397" s="8"/>
      <c r="D397" s="8"/>
      <c r="E397" s="8"/>
      <c r="F397" s="10"/>
      <c r="G397" s="10"/>
      <c r="H397" s="10"/>
      <c r="I397" s="11"/>
      <c r="J397" s="12"/>
      <c r="K397" s="12"/>
      <c r="L397" s="13"/>
      <c r="M397" s="14" t="str">
        <f aca="false">IF(B397="","",YEAR(B397)&amp;"-"&amp;IF(MONTH(B397)&lt;10,"0"&amp;MONTH(B397),MONTH(B397)))</f>
        <v/>
      </c>
      <c r="N397" s="15" t="str">
        <f aca="false">IF(A397="","",ROUND(I397*J397,2))</f>
        <v/>
      </c>
      <c r="O397" s="15" t="str">
        <f aca="false">IF(A397="","",ROUND(I397*J397*(1-L397),2))</f>
        <v/>
      </c>
      <c r="P397" s="15" t="str">
        <f aca="false">IF(A397="","",ROUND(I397*K397,2))</f>
        <v/>
      </c>
      <c r="Q397" s="15" t="str">
        <f aca="false">IF(A397="","",O397-P397)</f>
        <v/>
      </c>
      <c r="R397" s="14" t="str">
        <f aca="false">IF(A397="","",IF(OR(B397="",I397&lt;=0,J397&lt;=0,K397&lt;=0,L397&lt;0,L397&gt;0.8),"CHECK","OK"))</f>
        <v/>
      </c>
    </row>
    <row r="398" customFormat="false" ht="15" hidden="false" customHeight="false" outlineLevel="0" collapsed="false">
      <c r="A398" s="8"/>
      <c r="B398" s="9"/>
      <c r="C398" s="8"/>
      <c r="D398" s="8"/>
      <c r="E398" s="8"/>
      <c r="F398" s="10"/>
      <c r="G398" s="10"/>
      <c r="H398" s="10"/>
      <c r="I398" s="11"/>
      <c r="J398" s="12"/>
      <c r="K398" s="12"/>
      <c r="L398" s="13"/>
      <c r="M398" s="14" t="str">
        <f aca="false">IF(B398="","",YEAR(B398)&amp;"-"&amp;IF(MONTH(B398)&lt;10,"0"&amp;MONTH(B398),MONTH(B398)))</f>
        <v/>
      </c>
      <c r="N398" s="15" t="str">
        <f aca="false">IF(A398="","",ROUND(I398*J398,2))</f>
        <v/>
      </c>
      <c r="O398" s="15" t="str">
        <f aca="false">IF(A398="","",ROUND(I398*J398*(1-L398),2))</f>
        <v/>
      </c>
      <c r="P398" s="15" t="str">
        <f aca="false">IF(A398="","",ROUND(I398*K398,2))</f>
        <v/>
      </c>
      <c r="Q398" s="15" t="str">
        <f aca="false">IF(A398="","",O398-P398)</f>
        <v/>
      </c>
      <c r="R398" s="14" t="str">
        <f aca="false">IF(A398="","",IF(OR(B398="",I398&lt;=0,J398&lt;=0,K398&lt;=0,L398&lt;0,L398&gt;0.8),"CHECK","OK"))</f>
        <v/>
      </c>
    </row>
    <row r="399" customFormat="false" ht="15" hidden="false" customHeight="false" outlineLevel="0" collapsed="false">
      <c r="A399" s="8"/>
      <c r="B399" s="9"/>
      <c r="C399" s="8"/>
      <c r="D399" s="8"/>
      <c r="E399" s="8"/>
      <c r="F399" s="10"/>
      <c r="G399" s="10"/>
      <c r="H399" s="10"/>
      <c r="I399" s="11"/>
      <c r="J399" s="12"/>
      <c r="K399" s="12"/>
      <c r="L399" s="13"/>
      <c r="M399" s="14" t="str">
        <f aca="false">IF(B399="","",YEAR(B399)&amp;"-"&amp;IF(MONTH(B399)&lt;10,"0"&amp;MONTH(B399),MONTH(B399)))</f>
        <v/>
      </c>
      <c r="N399" s="15" t="str">
        <f aca="false">IF(A399="","",ROUND(I399*J399,2))</f>
        <v/>
      </c>
      <c r="O399" s="15" t="str">
        <f aca="false">IF(A399="","",ROUND(I399*J399*(1-L399),2))</f>
        <v/>
      </c>
      <c r="P399" s="15" t="str">
        <f aca="false">IF(A399="","",ROUND(I399*K399,2))</f>
        <v/>
      </c>
      <c r="Q399" s="15" t="str">
        <f aca="false">IF(A399="","",O399-P399)</f>
        <v/>
      </c>
      <c r="R399" s="14" t="str">
        <f aca="false">IF(A399="","",IF(OR(B399="",I399&lt;=0,J399&lt;=0,K399&lt;=0,L399&lt;0,L399&gt;0.8),"CHECK","OK"))</f>
        <v/>
      </c>
    </row>
    <row r="400" customFormat="false" ht="15" hidden="false" customHeight="false" outlineLevel="0" collapsed="false">
      <c r="A400" s="8"/>
      <c r="B400" s="9"/>
      <c r="C400" s="8"/>
      <c r="D400" s="8"/>
      <c r="E400" s="8"/>
      <c r="F400" s="10"/>
      <c r="G400" s="10"/>
      <c r="H400" s="10"/>
      <c r="I400" s="11"/>
      <c r="J400" s="12"/>
      <c r="K400" s="12"/>
      <c r="L400" s="13"/>
      <c r="M400" s="14" t="str">
        <f aca="false">IF(B400="","",YEAR(B400)&amp;"-"&amp;IF(MONTH(B400)&lt;10,"0"&amp;MONTH(B400),MONTH(B400)))</f>
        <v/>
      </c>
      <c r="N400" s="15" t="str">
        <f aca="false">IF(A400="","",ROUND(I400*J400,2))</f>
        <v/>
      </c>
      <c r="O400" s="15" t="str">
        <f aca="false">IF(A400="","",ROUND(I400*J400*(1-L400),2))</f>
        <v/>
      </c>
      <c r="P400" s="15" t="str">
        <f aca="false">IF(A400="","",ROUND(I400*K400,2))</f>
        <v/>
      </c>
      <c r="Q400" s="15" t="str">
        <f aca="false">IF(A400="","",O400-P400)</f>
        <v/>
      </c>
      <c r="R400" s="14" t="str">
        <f aca="false">IF(A400="","",IF(OR(B400="",I400&lt;=0,J400&lt;=0,K400&lt;=0,L400&lt;0,L400&gt;0.8),"CHECK","OK"))</f>
        <v/>
      </c>
    </row>
    <row r="401" customFormat="false" ht="15" hidden="false" customHeight="false" outlineLevel="0" collapsed="false">
      <c r="A401" s="8"/>
      <c r="B401" s="9"/>
      <c r="C401" s="8"/>
      <c r="D401" s="8"/>
      <c r="E401" s="8"/>
      <c r="F401" s="10"/>
      <c r="G401" s="10"/>
      <c r="H401" s="10"/>
      <c r="I401" s="11"/>
      <c r="J401" s="12"/>
      <c r="K401" s="12"/>
      <c r="L401" s="13"/>
      <c r="M401" s="14" t="str">
        <f aca="false">IF(B401="","",YEAR(B401)&amp;"-"&amp;IF(MONTH(B401)&lt;10,"0"&amp;MONTH(B401),MONTH(B401)))</f>
        <v/>
      </c>
      <c r="N401" s="15" t="str">
        <f aca="false">IF(A401="","",ROUND(I401*J401,2))</f>
        <v/>
      </c>
      <c r="O401" s="15" t="str">
        <f aca="false">IF(A401="","",ROUND(I401*J401*(1-L401),2))</f>
        <v/>
      </c>
      <c r="P401" s="15" t="str">
        <f aca="false">IF(A401="","",ROUND(I401*K401,2))</f>
        <v/>
      </c>
      <c r="Q401" s="15" t="str">
        <f aca="false">IF(A401="","",O401-P401)</f>
        <v/>
      </c>
      <c r="R401" s="14" t="str">
        <f aca="false">IF(A401="","",IF(OR(B401="",I401&lt;=0,J401&lt;=0,K401&lt;=0,L401&lt;0,L401&gt;0.8),"CHECK","OK"))</f>
        <v/>
      </c>
    </row>
    <row r="402" customFormat="false" ht="15" hidden="false" customHeight="false" outlineLevel="0" collapsed="false">
      <c r="A402" s="8"/>
      <c r="B402" s="9"/>
      <c r="C402" s="8"/>
      <c r="D402" s="8"/>
      <c r="E402" s="8"/>
      <c r="F402" s="10"/>
      <c r="G402" s="10"/>
      <c r="H402" s="10"/>
      <c r="I402" s="11"/>
      <c r="J402" s="12"/>
      <c r="K402" s="12"/>
      <c r="L402" s="13"/>
      <c r="M402" s="14" t="str">
        <f aca="false">IF(B402="","",YEAR(B402)&amp;"-"&amp;IF(MONTH(B402)&lt;10,"0"&amp;MONTH(B402),MONTH(B402)))</f>
        <v/>
      </c>
      <c r="N402" s="15" t="str">
        <f aca="false">IF(A402="","",ROUND(I402*J402,2))</f>
        <v/>
      </c>
      <c r="O402" s="15" t="str">
        <f aca="false">IF(A402="","",ROUND(I402*J402*(1-L402),2))</f>
        <v/>
      </c>
      <c r="P402" s="15" t="str">
        <f aca="false">IF(A402="","",ROUND(I402*K402,2))</f>
        <v/>
      </c>
      <c r="Q402" s="15" t="str">
        <f aca="false">IF(A402="","",O402-P402)</f>
        <v/>
      </c>
      <c r="R402" s="14" t="str">
        <f aca="false">IF(A402="","",IF(OR(B402="",I402&lt;=0,J402&lt;=0,K402&lt;=0,L402&lt;0,L402&gt;0.8),"CHECK","OK"))</f>
        <v/>
      </c>
    </row>
    <row r="403" customFormat="false" ht="15" hidden="false" customHeight="false" outlineLevel="0" collapsed="false">
      <c r="A403" s="8"/>
      <c r="B403" s="9"/>
      <c r="C403" s="8"/>
      <c r="D403" s="8"/>
      <c r="E403" s="8"/>
      <c r="F403" s="10"/>
      <c r="G403" s="10"/>
      <c r="H403" s="10"/>
      <c r="I403" s="11"/>
      <c r="J403" s="12"/>
      <c r="K403" s="12"/>
      <c r="L403" s="13"/>
      <c r="M403" s="14" t="str">
        <f aca="false">IF(B403="","",YEAR(B403)&amp;"-"&amp;IF(MONTH(B403)&lt;10,"0"&amp;MONTH(B403),MONTH(B403)))</f>
        <v/>
      </c>
      <c r="N403" s="15" t="str">
        <f aca="false">IF(A403="","",ROUND(I403*J403,2))</f>
        <v/>
      </c>
      <c r="O403" s="15" t="str">
        <f aca="false">IF(A403="","",ROUND(I403*J403*(1-L403),2))</f>
        <v/>
      </c>
      <c r="P403" s="15" t="str">
        <f aca="false">IF(A403="","",ROUND(I403*K403,2))</f>
        <v/>
      </c>
      <c r="Q403" s="15" t="str">
        <f aca="false">IF(A403="","",O403-P403)</f>
        <v/>
      </c>
      <c r="R403" s="14" t="str">
        <f aca="false">IF(A403="","",IF(OR(B403="",I403&lt;=0,J403&lt;=0,K403&lt;=0,L403&lt;0,L403&gt;0.8),"CHECK","OK"))</f>
        <v/>
      </c>
    </row>
    <row r="404" customFormat="false" ht="15" hidden="false" customHeight="false" outlineLevel="0" collapsed="false">
      <c r="A404" s="8"/>
      <c r="B404" s="9"/>
      <c r="C404" s="8"/>
      <c r="D404" s="8"/>
      <c r="E404" s="8"/>
      <c r="F404" s="10"/>
      <c r="G404" s="10"/>
      <c r="H404" s="10"/>
      <c r="I404" s="11"/>
      <c r="J404" s="12"/>
      <c r="K404" s="12"/>
      <c r="L404" s="13"/>
      <c r="M404" s="14" t="str">
        <f aca="false">IF(B404="","",YEAR(B404)&amp;"-"&amp;IF(MONTH(B404)&lt;10,"0"&amp;MONTH(B404),MONTH(B404)))</f>
        <v/>
      </c>
      <c r="N404" s="15" t="str">
        <f aca="false">IF(A404="","",ROUND(I404*J404,2))</f>
        <v/>
      </c>
      <c r="O404" s="15" t="str">
        <f aca="false">IF(A404="","",ROUND(I404*J404*(1-L404),2))</f>
        <v/>
      </c>
      <c r="P404" s="15" t="str">
        <f aca="false">IF(A404="","",ROUND(I404*K404,2))</f>
        <v/>
      </c>
      <c r="Q404" s="15" t="str">
        <f aca="false">IF(A404="","",O404-P404)</f>
        <v/>
      </c>
      <c r="R404" s="14" t="str">
        <f aca="false">IF(A404="","",IF(OR(B404="",I404&lt;=0,J404&lt;=0,K404&lt;=0,L404&lt;0,L404&gt;0.8),"CHECK","OK"))</f>
        <v/>
      </c>
    </row>
    <row r="405" customFormat="false" ht="15" hidden="false" customHeight="false" outlineLevel="0" collapsed="false">
      <c r="A405" s="8"/>
      <c r="B405" s="9"/>
      <c r="C405" s="8"/>
      <c r="D405" s="8"/>
      <c r="E405" s="8"/>
      <c r="F405" s="10"/>
      <c r="G405" s="10"/>
      <c r="H405" s="10"/>
      <c r="I405" s="11"/>
      <c r="J405" s="12"/>
      <c r="K405" s="12"/>
      <c r="L405" s="13"/>
      <c r="M405" s="14" t="str">
        <f aca="false">IF(B405="","",YEAR(B405)&amp;"-"&amp;IF(MONTH(B405)&lt;10,"0"&amp;MONTH(B405),MONTH(B405)))</f>
        <v/>
      </c>
      <c r="N405" s="15" t="str">
        <f aca="false">IF(A405="","",ROUND(I405*J405,2))</f>
        <v/>
      </c>
      <c r="O405" s="15" t="str">
        <f aca="false">IF(A405="","",ROUND(I405*J405*(1-L405),2))</f>
        <v/>
      </c>
      <c r="P405" s="15" t="str">
        <f aca="false">IF(A405="","",ROUND(I405*K405,2))</f>
        <v/>
      </c>
      <c r="Q405" s="15" t="str">
        <f aca="false">IF(A405="","",O405-P405)</f>
        <v/>
      </c>
      <c r="R405" s="14" t="str">
        <f aca="false">IF(A405="","",IF(OR(B405="",I405&lt;=0,J405&lt;=0,K405&lt;=0,L405&lt;0,L405&gt;0.8),"CHECK","OK"))</f>
        <v/>
      </c>
    </row>
    <row r="406" customFormat="false" ht="15" hidden="false" customHeight="false" outlineLevel="0" collapsed="false">
      <c r="A406" s="8"/>
      <c r="B406" s="9"/>
      <c r="C406" s="8"/>
      <c r="D406" s="8"/>
      <c r="E406" s="8"/>
      <c r="F406" s="10"/>
      <c r="G406" s="10"/>
      <c r="H406" s="10"/>
      <c r="I406" s="11"/>
      <c r="J406" s="12"/>
      <c r="K406" s="12"/>
      <c r="L406" s="13"/>
      <c r="M406" s="14" t="str">
        <f aca="false">IF(B406="","",YEAR(B406)&amp;"-"&amp;IF(MONTH(B406)&lt;10,"0"&amp;MONTH(B406),MONTH(B406)))</f>
        <v/>
      </c>
      <c r="N406" s="15" t="str">
        <f aca="false">IF(A406="","",ROUND(I406*J406,2))</f>
        <v/>
      </c>
      <c r="O406" s="15" t="str">
        <f aca="false">IF(A406="","",ROUND(I406*J406*(1-L406),2))</f>
        <v/>
      </c>
      <c r="P406" s="15" t="str">
        <f aca="false">IF(A406="","",ROUND(I406*K406,2))</f>
        <v/>
      </c>
      <c r="Q406" s="15" t="str">
        <f aca="false">IF(A406="","",O406-P406)</f>
        <v/>
      </c>
      <c r="R406" s="14" t="str">
        <f aca="false">IF(A406="","",IF(OR(B406="",I406&lt;=0,J406&lt;=0,K406&lt;=0,L406&lt;0,L406&gt;0.8),"CHECK","OK"))</f>
        <v/>
      </c>
    </row>
    <row r="407" customFormat="false" ht="15" hidden="false" customHeight="false" outlineLevel="0" collapsed="false">
      <c r="A407" s="8"/>
      <c r="B407" s="9"/>
      <c r="C407" s="8"/>
      <c r="D407" s="8"/>
      <c r="E407" s="8"/>
      <c r="F407" s="10"/>
      <c r="G407" s="10"/>
      <c r="H407" s="10"/>
      <c r="I407" s="11"/>
      <c r="J407" s="12"/>
      <c r="K407" s="12"/>
      <c r="L407" s="13"/>
      <c r="M407" s="14" t="str">
        <f aca="false">IF(B407="","",YEAR(B407)&amp;"-"&amp;IF(MONTH(B407)&lt;10,"0"&amp;MONTH(B407),MONTH(B407)))</f>
        <v/>
      </c>
      <c r="N407" s="15" t="str">
        <f aca="false">IF(A407="","",ROUND(I407*J407,2))</f>
        <v/>
      </c>
      <c r="O407" s="15" t="str">
        <f aca="false">IF(A407="","",ROUND(I407*J407*(1-L407),2))</f>
        <v/>
      </c>
      <c r="P407" s="15" t="str">
        <f aca="false">IF(A407="","",ROUND(I407*K407,2))</f>
        <v/>
      </c>
      <c r="Q407" s="15" t="str">
        <f aca="false">IF(A407="","",O407-P407)</f>
        <v/>
      </c>
      <c r="R407" s="14" t="str">
        <f aca="false">IF(A407="","",IF(OR(B407="",I407&lt;=0,J407&lt;=0,K407&lt;=0,L407&lt;0,L407&gt;0.8),"CHECK","OK"))</f>
        <v/>
      </c>
    </row>
    <row r="408" customFormat="false" ht="15" hidden="false" customHeight="false" outlineLevel="0" collapsed="false">
      <c r="A408" s="8"/>
      <c r="B408" s="9"/>
      <c r="C408" s="8"/>
      <c r="D408" s="8"/>
      <c r="E408" s="8"/>
      <c r="F408" s="10"/>
      <c r="G408" s="10"/>
      <c r="H408" s="10"/>
      <c r="I408" s="11"/>
      <c r="J408" s="12"/>
      <c r="K408" s="12"/>
      <c r="L408" s="13"/>
      <c r="M408" s="14" t="str">
        <f aca="false">IF(B408="","",YEAR(B408)&amp;"-"&amp;IF(MONTH(B408)&lt;10,"0"&amp;MONTH(B408),MONTH(B408)))</f>
        <v/>
      </c>
      <c r="N408" s="15" t="str">
        <f aca="false">IF(A408="","",ROUND(I408*J408,2))</f>
        <v/>
      </c>
      <c r="O408" s="15" t="str">
        <f aca="false">IF(A408="","",ROUND(I408*J408*(1-L408),2))</f>
        <v/>
      </c>
      <c r="P408" s="15" t="str">
        <f aca="false">IF(A408="","",ROUND(I408*K408,2))</f>
        <v/>
      </c>
      <c r="Q408" s="15" t="str">
        <f aca="false">IF(A408="","",O408-P408)</f>
        <v/>
      </c>
      <c r="R408" s="14" t="str">
        <f aca="false">IF(A408="","",IF(OR(B408="",I408&lt;=0,J408&lt;=0,K408&lt;=0,L408&lt;0,L408&gt;0.8),"CHECK","OK"))</f>
        <v/>
      </c>
    </row>
    <row r="409" customFormat="false" ht="15" hidden="false" customHeight="false" outlineLevel="0" collapsed="false">
      <c r="A409" s="8"/>
      <c r="B409" s="9"/>
      <c r="C409" s="8"/>
      <c r="D409" s="8"/>
      <c r="E409" s="8"/>
      <c r="F409" s="10"/>
      <c r="G409" s="10"/>
      <c r="H409" s="10"/>
      <c r="I409" s="11"/>
      <c r="J409" s="12"/>
      <c r="K409" s="12"/>
      <c r="L409" s="13"/>
      <c r="M409" s="14" t="str">
        <f aca="false">IF(B409="","",YEAR(B409)&amp;"-"&amp;IF(MONTH(B409)&lt;10,"0"&amp;MONTH(B409),MONTH(B409)))</f>
        <v/>
      </c>
      <c r="N409" s="15" t="str">
        <f aca="false">IF(A409="","",ROUND(I409*J409,2))</f>
        <v/>
      </c>
      <c r="O409" s="15" t="str">
        <f aca="false">IF(A409="","",ROUND(I409*J409*(1-L409),2))</f>
        <v/>
      </c>
      <c r="P409" s="15" t="str">
        <f aca="false">IF(A409="","",ROUND(I409*K409,2))</f>
        <v/>
      </c>
      <c r="Q409" s="15" t="str">
        <f aca="false">IF(A409="","",O409-P409)</f>
        <v/>
      </c>
      <c r="R409" s="14" t="str">
        <f aca="false">IF(A409="","",IF(OR(B409="",I409&lt;=0,J409&lt;=0,K409&lt;=0,L409&lt;0,L409&gt;0.8),"CHECK","OK"))</f>
        <v/>
      </c>
    </row>
    <row r="410" customFormat="false" ht="15" hidden="false" customHeight="false" outlineLevel="0" collapsed="false">
      <c r="A410" s="8"/>
      <c r="B410" s="9"/>
      <c r="C410" s="8"/>
      <c r="D410" s="8"/>
      <c r="E410" s="8"/>
      <c r="F410" s="10"/>
      <c r="G410" s="10"/>
      <c r="H410" s="10"/>
      <c r="I410" s="11"/>
      <c r="J410" s="12"/>
      <c r="K410" s="12"/>
      <c r="L410" s="13"/>
      <c r="M410" s="14" t="str">
        <f aca="false">IF(B410="","",YEAR(B410)&amp;"-"&amp;IF(MONTH(B410)&lt;10,"0"&amp;MONTH(B410),MONTH(B410)))</f>
        <v/>
      </c>
      <c r="N410" s="15" t="str">
        <f aca="false">IF(A410="","",ROUND(I410*J410,2))</f>
        <v/>
      </c>
      <c r="O410" s="15" t="str">
        <f aca="false">IF(A410="","",ROUND(I410*J410*(1-L410),2))</f>
        <v/>
      </c>
      <c r="P410" s="15" t="str">
        <f aca="false">IF(A410="","",ROUND(I410*K410,2))</f>
        <v/>
      </c>
      <c r="Q410" s="15" t="str">
        <f aca="false">IF(A410="","",O410-P410)</f>
        <v/>
      </c>
      <c r="R410" s="14" t="str">
        <f aca="false">IF(A410="","",IF(OR(B410="",I410&lt;=0,J410&lt;=0,K410&lt;=0,L410&lt;0,L410&gt;0.8),"CHECK","OK"))</f>
        <v/>
      </c>
    </row>
    <row r="411" customFormat="false" ht="15" hidden="false" customHeight="false" outlineLevel="0" collapsed="false">
      <c r="A411" s="8"/>
      <c r="B411" s="9"/>
      <c r="C411" s="8"/>
      <c r="D411" s="8"/>
      <c r="E411" s="8"/>
      <c r="F411" s="10"/>
      <c r="G411" s="10"/>
      <c r="H411" s="10"/>
      <c r="I411" s="11"/>
      <c r="J411" s="12"/>
      <c r="K411" s="12"/>
      <c r="L411" s="13"/>
      <c r="M411" s="14" t="str">
        <f aca="false">IF(B411="","",YEAR(B411)&amp;"-"&amp;IF(MONTH(B411)&lt;10,"0"&amp;MONTH(B411),MONTH(B411)))</f>
        <v/>
      </c>
      <c r="N411" s="15" t="str">
        <f aca="false">IF(A411="","",ROUND(I411*J411,2))</f>
        <v/>
      </c>
      <c r="O411" s="15" t="str">
        <f aca="false">IF(A411="","",ROUND(I411*J411*(1-L411),2))</f>
        <v/>
      </c>
      <c r="P411" s="15" t="str">
        <f aca="false">IF(A411="","",ROUND(I411*K411,2))</f>
        <v/>
      </c>
      <c r="Q411" s="15" t="str">
        <f aca="false">IF(A411="","",O411-P411)</f>
        <v/>
      </c>
      <c r="R411" s="14" t="str">
        <f aca="false">IF(A411="","",IF(OR(B411="",I411&lt;=0,J411&lt;=0,K411&lt;=0,L411&lt;0,L411&gt;0.8),"CHECK","OK"))</f>
        <v/>
      </c>
    </row>
    <row r="412" customFormat="false" ht="15" hidden="false" customHeight="false" outlineLevel="0" collapsed="false">
      <c r="A412" s="8"/>
      <c r="B412" s="9"/>
      <c r="C412" s="8"/>
      <c r="D412" s="8"/>
      <c r="E412" s="8"/>
      <c r="F412" s="10"/>
      <c r="G412" s="10"/>
      <c r="H412" s="10"/>
      <c r="I412" s="11"/>
      <c r="J412" s="12"/>
      <c r="K412" s="12"/>
      <c r="L412" s="13"/>
      <c r="M412" s="14" t="str">
        <f aca="false">IF(B412="","",YEAR(B412)&amp;"-"&amp;IF(MONTH(B412)&lt;10,"0"&amp;MONTH(B412),MONTH(B412)))</f>
        <v/>
      </c>
      <c r="N412" s="15" t="str">
        <f aca="false">IF(A412="","",ROUND(I412*J412,2))</f>
        <v/>
      </c>
      <c r="O412" s="15" t="str">
        <f aca="false">IF(A412="","",ROUND(I412*J412*(1-L412),2))</f>
        <v/>
      </c>
      <c r="P412" s="15" t="str">
        <f aca="false">IF(A412="","",ROUND(I412*K412,2))</f>
        <v/>
      </c>
      <c r="Q412" s="15" t="str">
        <f aca="false">IF(A412="","",O412-P412)</f>
        <v/>
      </c>
      <c r="R412" s="14" t="str">
        <f aca="false">IF(A412="","",IF(OR(B412="",I412&lt;=0,J412&lt;=0,K412&lt;=0,L412&lt;0,L412&gt;0.8),"CHECK","OK"))</f>
        <v/>
      </c>
    </row>
    <row r="413" customFormat="false" ht="15" hidden="false" customHeight="false" outlineLevel="0" collapsed="false">
      <c r="A413" s="8"/>
      <c r="B413" s="9"/>
      <c r="C413" s="8"/>
      <c r="D413" s="8"/>
      <c r="E413" s="8"/>
      <c r="F413" s="10"/>
      <c r="G413" s="10"/>
      <c r="H413" s="10"/>
      <c r="I413" s="11"/>
      <c r="J413" s="12"/>
      <c r="K413" s="12"/>
      <c r="L413" s="13"/>
      <c r="M413" s="14" t="str">
        <f aca="false">IF(B413="","",YEAR(B413)&amp;"-"&amp;IF(MONTH(B413)&lt;10,"0"&amp;MONTH(B413),MONTH(B413)))</f>
        <v/>
      </c>
      <c r="N413" s="15" t="str">
        <f aca="false">IF(A413="","",ROUND(I413*J413,2))</f>
        <v/>
      </c>
      <c r="O413" s="15" t="str">
        <f aca="false">IF(A413="","",ROUND(I413*J413*(1-L413),2))</f>
        <v/>
      </c>
      <c r="P413" s="15" t="str">
        <f aca="false">IF(A413="","",ROUND(I413*K413,2))</f>
        <v/>
      </c>
      <c r="Q413" s="15" t="str">
        <f aca="false">IF(A413="","",O413-P413)</f>
        <v/>
      </c>
      <c r="R413" s="14" t="str">
        <f aca="false">IF(A413="","",IF(OR(B413="",I413&lt;=0,J413&lt;=0,K413&lt;=0,L413&lt;0,L413&gt;0.8),"CHECK","OK"))</f>
        <v/>
      </c>
    </row>
    <row r="414" customFormat="false" ht="15" hidden="false" customHeight="false" outlineLevel="0" collapsed="false">
      <c r="A414" s="8"/>
      <c r="B414" s="9"/>
      <c r="C414" s="8"/>
      <c r="D414" s="8"/>
      <c r="E414" s="8"/>
      <c r="F414" s="10"/>
      <c r="G414" s="10"/>
      <c r="H414" s="10"/>
      <c r="I414" s="11"/>
      <c r="J414" s="12"/>
      <c r="K414" s="12"/>
      <c r="L414" s="13"/>
      <c r="M414" s="14" t="str">
        <f aca="false">IF(B414="","",YEAR(B414)&amp;"-"&amp;IF(MONTH(B414)&lt;10,"0"&amp;MONTH(B414),MONTH(B414)))</f>
        <v/>
      </c>
      <c r="N414" s="15" t="str">
        <f aca="false">IF(A414="","",ROUND(I414*J414,2))</f>
        <v/>
      </c>
      <c r="O414" s="15" t="str">
        <f aca="false">IF(A414="","",ROUND(I414*J414*(1-L414),2))</f>
        <v/>
      </c>
      <c r="P414" s="15" t="str">
        <f aca="false">IF(A414="","",ROUND(I414*K414,2))</f>
        <v/>
      </c>
      <c r="Q414" s="15" t="str">
        <f aca="false">IF(A414="","",O414-P414)</f>
        <v/>
      </c>
      <c r="R414" s="14" t="str">
        <f aca="false">IF(A414="","",IF(OR(B414="",I414&lt;=0,J414&lt;=0,K414&lt;=0,L414&lt;0,L414&gt;0.8),"CHECK","OK"))</f>
        <v/>
      </c>
    </row>
    <row r="415" customFormat="false" ht="15" hidden="false" customHeight="false" outlineLevel="0" collapsed="false">
      <c r="A415" s="8"/>
      <c r="B415" s="9"/>
      <c r="C415" s="8"/>
      <c r="D415" s="8"/>
      <c r="E415" s="8"/>
      <c r="F415" s="10"/>
      <c r="G415" s="10"/>
      <c r="H415" s="10"/>
      <c r="I415" s="11"/>
      <c r="J415" s="12"/>
      <c r="K415" s="12"/>
      <c r="L415" s="13"/>
      <c r="M415" s="14" t="str">
        <f aca="false">IF(B415="","",YEAR(B415)&amp;"-"&amp;IF(MONTH(B415)&lt;10,"0"&amp;MONTH(B415),MONTH(B415)))</f>
        <v/>
      </c>
      <c r="N415" s="15" t="str">
        <f aca="false">IF(A415="","",ROUND(I415*J415,2))</f>
        <v/>
      </c>
      <c r="O415" s="15" t="str">
        <f aca="false">IF(A415="","",ROUND(I415*J415*(1-L415),2))</f>
        <v/>
      </c>
      <c r="P415" s="15" t="str">
        <f aca="false">IF(A415="","",ROUND(I415*K415,2))</f>
        <v/>
      </c>
      <c r="Q415" s="15" t="str">
        <f aca="false">IF(A415="","",O415-P415)</f>
        <v/>
      </c>
      <c r="R415" s="14" t="str">
        <f aca="false">IF(A415="","",IF(OR(B415="",I415&lt;=0,J415&lt;=0,K415&lt;=0,L415&lt;0,L415&gt;0.8),"CHECK","OK"))</f>
        <v/>
      </c>
    </row>
    <row r="416" customFormat="false" ht="15" hidden="false" customHeight="false" outlineLevel="0" collapsed="false">
      <c r="A416" s="8"/>
      <c r="B416" s="9"/>
      <c r="C416" s="8"/>
      <c r="D416" s="8"/>
      <c r="E416" s="8"/>
      <c r="F416" s="10"/>
      <c r="G416" s="10"/>
      <c r="H416" s="10"/>
      <c r="I416" s="11"/>
      <c r="J416" s="12"/>
      <c r="K416" s="12"/>
      <c r="L416" s="13"/>
      <c r="M416" s="14" t="str">
        <f aca="false">IF(B416="","",YEAR(B416)&amp;"-"&amp;IF(MONTH(B416)&lt;10,"0"&amp;MONTH(B416),MONTH(B416)))</f>
        <v/>
      </c>
      <c r="N416" s="15" t="str">
        <f aca="false">IF(A416="","",ROUND(I416*J416,2))</f>
        <v/>
      </c>
      <c r="O416" s="15" t="str">
        <f aca="false">IF(A416="","",ROUND(I416*J416*(1-L416),2))</f>
        <v/>
      </c>
      <c r="P416" s="15" t="str">
        <f aca="false">IF(A416="","",ROUND(I416*K416,2))</f>
        <v/>
      </c>
      <c r="Q416" s="15" t="str">
        <f aca="false">IF(A416="","",O416-P416)</f>
        <v/>
      </c>
      <c r="R416" s="14" t="str">
        <f aca="false">IF(A416="","",IF(OR(B416="",I416&lt;=0,J416&lt;=0,K416&lt;=0,L416&lt;0,L416&gt;0.8),"CHECK","OK"))</f>
        <v/>
      </c>
    </row>
    <row r="417" customFormat="false" ht="15" hidden="false" customHeight="false" outlineLevel="0" collapsed="false">
      <c r="A417" s="8"/>
      <c r="B417" s="9"/>
      <c r="C417" s="8"/>
      <c r="D417" s="8"/>
      <c r="E417" s="8"/>
      <c r="F417" s="10"/>
      <c r="G417" s="10"/>
      <c r="H417" s="10"/>
      <c r="I417" s="11"/>
      <c r="J417" s="12"/>
      <c r="K417" s="12"/>
      <c r="L417" s="13"/>
      <c r="M417" s="14" t="str">
        <f aca="false">IF(B417="","",YEAR(B417)&amp;"-"&amp;IF(MONTH(B417)&lt;10,"0"&amp;MONTH(B417),MONTH(B417)))</f>
        <v/>
      </c>
      <c r="N417" s="15" t="str">
        <f aca="false">IF(A417="","",ROUND(I417*J417,2))</f>
        <v/>
      </c>
      <c r="O417" s="15" t="str">
        <f aca="false">IF(A417="","",ROUND(I417*J417*(1-L417),2))</f>
        <v/>
      </c>
      <c r="P417" s="15" t="str">
        <f aca="false">IF(A417="","",ROUND(I417*K417,2))</f>
        <v/>
      </c>
      <c r="Q417" s="15" t="str">
        <f aca="false">IF(A417="","",O417-P417)</f>
        <v/>
      </c>
      <c r="R417" s="14" t="str">
        <f aca="false">IF(A417="","",IF(OR(B417="",I417&lt;=0,J417&lt;=0,K417&lt;=0,L417&lt;0,L417&gt;0.8),"CHECK","OK"))</f>
        <v/>
      </c>
    </row>
    <row r="418" customFormat="false" ht="15" hidden="false" customHeight="false" outlineLevel="0" collapsed="false">
      <c r="A418" s="8"/>
      <c r="B418" s="9"/>
      <c r="C418" s="8"/>
      <c r="D418" s="8"/>
      <c r="E418" s="8"/>
      <c r="F418" s="10"/>
      <c r="G418" s="10"/>
      <c r="H418" s="10"/>
      <c r="I418" s="11"/>
      <c r="J418" s="12"/>
      <c r="K418" s="12"/>
      <c r="L418" s="13"/>
      <c r="M418" s="14" t="str">
        <f aca="false">IF(B418="","",YEAR(B418)&amp;"-"&amp;IF(MONTH(B418)&lt;10,"0"&amp;MONTH(B418),MONTH(B418)))</f>
        <v/>
      </c>
      <c r="N418" s="15" t="str">
        <f aca="false">IF(A418="","",ROUND(I418*J418,2))</f>
        <v/>
      </c>
      <c r="O418" s="15" t="str">
        <f aca="false">IF(A418="","",ROUND(I418*J418*(1-L418),2))</f>
        <v/>
      </c>
      <c r="P418" s="15" t="str">
        <f aca="false">IF(A418="","",ROUND(I418*K418,2))</f>
        <v/>
      </c>
      <c r="Q418" s="15" t="str">
        <f aca="false">IF(A418="","",O418-P418)</f>
        <v/>
      </c>
      <c r="R418" s="14" t="str">
        <f aca="false">IF(A418="","",IF(OR(B418="",I418&lt;=0,J418&lt;=0,K418&lt;=0,L418&lt;0,L418&gt;0.8),"CHECK","OK"))</f>
        <v/>
      </c>
    </row>
    <row r="419" customFormat="false" ht="15" hidden="false" customHeight="false" outlineLevel="0" collapsed="false">
      <c r="A419" s="8"/>
      <c r="B419" s="9"/>
      <c r="C419" s="8"/>
      <c r="D419" s="8"/>
      <c r="E419" s="8"/>
      <c r="F419" s="10"/>
      <c r="G419" s="10"/>
      <c r="H419" s="10"/>
      <c r="I419" s="11"/>
      <c r="J419" s="12"/>
      <c r="K419" s="12"/>
      <c r="L419" s="13"/>
      <c r="M419" s="14" t="str">
        <f aca="false">IF(B419="","",YEAR(B419)&amp;"-"&amp;IF(MONTH(B419)&lt;10,"0"&amp;MONTH(B419),MONTH(B419)))</f>
        <v/>
      </c>
      <c r="N419" s="15" t="str">
        <f aca="false">IF(A419="","",ROUND(I419*J419,2))</f>
        <v/>
      </c>
      <c r="O419" s="15" t="str">
        <f aca="false">IF(A419="","",ROUND(I419*J419*(1-L419),2))</f>
        <v/>
      </c>
      <c r="P419" s="15" t="str">
        <f aca="false">IF(A419="","",ROUND(I419*K419,2))</f>
        <v/>
      </c>
      <c r="Q419" s="15" t="str">
        <f aca="false">IF(A419="","",O419-P419)</f>
        <v/>
      </c>
      <c r="R419" s="14" t="str">
        <f aca="false">IF(A419="","",IF(OR(B419="",I419&lt;=0,J419&lt;=0,K419&lt;=0,L419&lt;0,L419&gt;0.8),"CHECK","OK"))</f>
        <v/>
      </c>
    </row>
    <row r="420" customFormat="false" ht="15" hidden="false" customHeight="false" outlineLevel="0" collapsed="false">
      <c r="A420" s="8"/>
      <c r="B420" s="9"/>
      <c r="C420" s="8"/>
      <c r="D420" s="8"/>
      <c r="E420" s="8"/>
      <c r="F420" s="10"/>
      <c r="G420" s="10"/>
      <c r="H420" s="10"/>
      <c r="I420" s="11"/>
      <c r="J420" s="12"/>
      <c r="K420" s="12"/>
      <c r="L420" s="13"/>
      <c r="M420" s="14" t="str">
        <f aca="false">IF(B420="","",YEAR(B420)&amp;"-"&amp;IF(MONTH(B420)&lt;10,"0"&amp;MONTH(B420),MONTH(B420)))</f>
        <v/>
      </c>
      <c r="N420" s="15" t="str">
        <f aca="false">IF(A420="","",ROUND(I420*J420,2))</f>
        <v/>
      </c>
      <c r="O420" s="15" t="str">
        <f aca="false">IF(A420="","",ROUND(I420*J420*(1-L420),2))</f>
        <v/>
      </c>
      <c r="P420" s="15" t="str">
        <f aca="false">IF(A420="","",ROUND(I420*K420,2))</f>
        <v/>
      </c>
      <c r="Q420" s="15" t="str">
        <f aca="false">IF(A420="","",O420-P420)</f>
        <v/>
      </c>
      <c r="R420" s="14" t="str">
        <f aca="false">IF(A420="","",IF(OR(B420="",I420&lt;=0,J420&lt;=0,K420&lt;=0,L420&lt;0,L420&gt;0.8),"CHECK","OK"))</f>
        <v/>
      </c>
    </row>
    <row r="421" customFormat="false" ht="15" hidden="false" customHeight="false" outlineLevel="0" collapsed="false">
      <c r="A421" s="8"/>
      <c r="B421" s="9"/>
      <c r="C421" s="8"/>
      <c r="D421" s="8"/>
      <c r="E421" s="8"/>
      <c r="F421" s="10"/>
      <c r="G421" s="10"/>
      <c r="H421" s="10"/>
      <c r="I421" s="11"/>
      <c r="J421" s="12"/>
      <c r="K421" s="12"/>
      <c r="L421" s="13"/>
      <c r="M421" s="14" t="str">
        <f aca="false">IF(B421="","",YEAR(B421)&amp;"-"&amp;IF(MONTH(B421)&lt;10,"0"&amp;MONTH(B421),MONTH(B421)))</f>
        <v/>
      </c>
      <c r="N421" s="15" t="str">
        <f aca="false">IF(A421="","",ROUND(I421*J421,2))</f>
        <v/>
      </c>
      <c r="O421" s="15" t="str">
        <f aca="false">IF(A421="","",ROUND(I421*J421*(1-L421),2))</f>
        <v/>
      </c>
      <c r="P421" s="15" t="str">
        <f aca="false">IF(A421="","",ROUND(I421*K421,2))</f>
        <v/>
      </c>
      <c r="Q421" s="15" t="str">
        <f aca="false">IF(A421="","",O421-P421)</f>
        <v/>
      </c>
      <c r="R421" s="14" t="str">
        <f aca="false">IF(A421="","",IF(OR(B421="",I421&lt;=0,J421&lt;=0,K421&lt;=0,L421&lt;0,L421&gt;0.8),"CHECK","OK"))</f>
        <v/>
      </c>
    </row>
    <row r="422" customFormat="false" ht="15" hidden="false" customHeight="false" outlineLevel="0" collapsed="false">
      <c r="A422" s="8"/>
      <c r="B422" s="9"/>
      <c r="C422" s="8"/>
      <c r="D422" s="8"/>
      <c r="E422" s="8"/>
      <c r="F422" s="10"/>
      <c r="G422" s="10"/>
      <c r="H422" s="10"/>
      <c r="I422" s="11"/>
      <c r="J422" s="12"/>
      <c r="K422" s="12"/>
      <c r="L422" s="13"/>
      <c r="M422" s="14" t="str">
        <f aca="false">IF(B422="","",YEAR(B422)&amp;"-"&amp;IF(MONTH(B422)&lt;10,"0"&amp;MONTH(B422),MONTH(B422)))</f>
        <v/>
      </c>
      <c r="N422" s="15" t="str">
        <f aca="false">IF(A422="","",ROUND(I422*J422,2))</f>
        <v/>
      </c>
      <c r="O422" s="15" t="str">
        <f aca="false">IF(A422="","",ROUND(I422*J422*(1-L422),2))</f>
        <v/>
      </c>
      <c r="P422" s="15" t="str">
        <f aca="false">IF(A422="","",ROUND(I422*K422,2))</f>
        <v/>
      </c>
      <c r="Q422" s="15" t="str">
        <f aca="false">IF(A422="","",O422-P422)</f>
        <v/>
      </c>
      <c r="R422" s="14" t="str">
        <f aca="false">IF(A422="","",IF(OR(B422="",I422&lt;=0,J422&lt;=0,K422&lt;=0,L422&lt;0,L422&gt;0.8),"CHECK","OK"))</f>
        <v/>
      </c>
    </row>
    <row r="423" customFormat="false" ht="15" hidden="false" customHeight="false" outlineLevel="0" collapsed="false">
      <c r="A423" s="8"/>
      <c r="B423" s="9"/>
      <c r="C423" s="8"/>
      <c r="D423" s="8"/>
      <c r="E423" s="8"/>
      <c r="F423" s="10"/>
      <c r="G423" s="10"/>
      <c r="H423" s="10"/>
      <c r="I423" s="11"/>
      <c r="J423" s="12"/>
      <c r="K423" s="12"/>
      <c r="L423" s="13"/>
      <c r="M423" s="14" t="str">
        <f aca="false">IF(B423="","",YEAR(B423)&amp;"-"&amp;IF(MONTH(B423)&lt;10,"0"&amp;MONTH(B423),MONTH(B423)))</f>
        <v/>
      </c>
      <c r="N423" s="15" t="str">
        <f aca="false">IF(A423="","",ROUND(I423*J423,2))</f>
        <v/>
      </c>
      <c r="O423" s="15" t="str">
        <f aca="false">IF(A423="","",ROUND(I423*J423*(1-L423),2))</f>
        <v/>
      </c>
      <c r="P423" s="15" t="str">
        <f aca="false">IF(A423="","",ROUND(I423*K423,2))</f>
        <v/>
      </c>
      <c r="Q423" s="15" t="str">
        <f aca="false">IF(A423="","",O423-P423)</f>
        <v/>
      </c>
      <c r="R423" s="14" t="str">
        <f aca="false">IF(A423="","",IF(OR(B423="",I423&lt;=0,J423&lt;=0,K423&lt;=0,L423&lt;0,L423&gt;0.8),"CHECK","OK"))</f>
        <v/>
      </c>
    </row>
    <row r="424" customFormat="false" ht="15" hidden="false" customHeight="false" outlineLevel="0" collapsed="false">
      <c r="A424" s="8"/>
      <c r="B424" s="9"/>
      <c r="C424" s="8"/>
      <c r="D424" s="8"/>
      <c r="E424" s="8"/>
      <c r="F424" s="10"/>
      <c r="G424" s="10"/>
      <c r="H424" s="10"/>
      <c r="I424" s="11"/>
      <c r="J424" s="12"/>
      <c r="K424" s="12"/>
      <c r="L424" s="13"/>
      <c r="M424" s="14" t="str">
        <f aca="false">IF(B424="","",YEAR(B424)&amp;"-"&amp;IF(MONTH(B424)&lt;10,"0"&amp;MONTH(B424),MONTH(B424)))</f>
        <v/>
      </c>
      <c r="N424" s="15" t="str">
        <f aca="false">IF(A424="","",ROUND(I424*J424,2))</f>
        <v/>
      </c>
      <c r="O424" s="15" t="str">
        <f aca="false">IF(A424="","",ROUND(I424*J424*(1-L424),2))</f>
        <v/>
      </c>
      <c r="P424" s="15" t="str">
        <f aca="false">IF(A424="","",ROUND(I424*K424,2))</f>
        <v/>
      </c>
      <c r="Q424" s="15" t="str">
        <f aca="false">IF(A424="","",O424-P424)</f>
        <v/>
      </c>
      <c r="R424" s="14" t="str">
        <f aca="false">IF(A424="","",IF(OR(B424="",I424&lt;=0,J424&lt;=0,K424&lt;=0,L424&lt;0,L424&gt;0.8),"CHECK","OK"))</f>
        <v/>
      </c>
    </row>
    <row r="425" customFormat="false" ht="15" hidden="false" customHeight="false" outlineLevel="0" collapsed="false">
      <c r="A425" s="8"/>
      <c r="B425" s="9"/>
      <c r="C425" s="8"/>
      <c r="D425" s="8"/>
      <c r="E425" s="8"/>
      <c r="F425" s="10"/>
      <c r="G425" s="10"/>
      <c r="H425" s="10"/>
      <c r="I425" s="11"/>
      <c r="J425" s="12"/>
      <c r="K425" s="12"/>
      <c r="L425" s="13"/>
      <c r="M425" s="14" t="str">
        <f aca="false">IF(B425="","",YEAR(B425)&amp;"-"&amp;IF(MONTH(B425)&lt;10,"0"&amp;MONTH(B425),MONTH(B425)))</f>
        <v/>
      </c>
      <c r="N425" s="15" t="str">
        <f aca="false">IF(A425="","",ROUND(I425*J425,2))</f>
        <v/>
      </c>
      <c r="O425" s="15" t="str">
        <f aca="false">IF(A425="","",ROUND(I425*J425*(1-L425),2))</f>
        <v/>
      </c>
      <c r="P425" s="15" t="str">
        <f aca="false">IF(A425="","",ROUND(I425*K425,2))</f>
        <v/>
      </c>
      <c r="Q425" s="15" t="str">
        <f aca="false">IF(A425="","",O425-P425)</f>
        <v/>
      </c>
      <c r="R425" s="14" t="str">
        <f aca="false">IF(A425="","",IF(OR(B425="",I425&lt;=0,J425&lt;=0,K425&lt;=0,L425&lt;0,L425&gt;0.8),"CHECK","OK"))</f>
        <v/>
      </c>
    </row>
    <row r="426" customFormat="false" ht="15" hidden="false" customHeight="false" outlineLevel="0" collapsed="false">
      <c r="A426" s="8"/>
      <c r="B426" s="9"/>
      <c r="C426" s="8"/>
      <c r="D426" s="8"/>
      <c r="E426" s="8"/>
      <c r="F426" s="10"/>
      <c r="G426" s="10"/>
      <c r="H426" s="10"/>
      <c r="I426" s="11"/>
      <c r="J426" s="12"/>
      <c r="K426" s="12"/>
      <c r="L426" s="13"/>
      <c r="M426" s="14" t="str">
        <f aca="false">IF(B426="","",YEAR(B426)&amp;"-"&amp;IF(MONTH(B426)&lt;10,"0"&amp;MONTH(B426),MONTH(B426)))</f>
        <v/>
      </c>
      <c r="N426" s="15" t="str">
        <f aca="false">IF(A426="","",ROUND(I426*J426,2))</f>
        <v/>
      </c>
      <c r="O426" s="15" t="str">
        <f aca="false">IF(A426="","",ROUND(I426*J426*(1-L426),2))</f>
        <v/>
      </c>
      <c r="P426" s="15" t="str">
        <f aca="false">IF(A426="","",ROUND(I426*K426,2))</f>
        <v/>
      </c>
      <c r="Q426" s="15" t="str">
        <f aca="false">IF(A426="","",O426-P426)</f>
        <v/>
      </c>
      <c r="R426" s="14" t="str">
        <f aca="false">IF(A426="","",IF(OR(B426="",I426&lt;=0,J426&lt;=0,K426&lt;=0,L426&lt;0,L426&gt;0.8),"CHECK","OK"))</f>
        <v/>
      </c>
    </row>
    <row r="427" customFormat="false" ht="15" hidden="false" customHeight="false" outlineLevel="0" collapsed="false">
      <c r="A427" s="8"/>
      <c r="B427" s="9"/>
      <c r="C427" s="8"/>
      <c r="D427" s="8"/>
      <c r="E427" s="8"/>
      <c r="F427" s="10"/>
      <c r="G427" s="10"/>
      <c r="H427" s="10"/>
      <c r="I427" s="11"/>
      <c r="J427" s="12"/>
      <c r="K427" s="12"/>
      <c r="L427" s="13"/>
      <c r="M427" s="14" t="str">
        <f aca="false">IF(B427="","",YEAR(B427)&amp;"-"&amp;IF(MONTH(B427)&lt;10,"0"&amp;MONTH(B427),MONTH(B427)))</f>
        <v/>
      </c>
      <c r="N427" s="15" t="str">
        <f aca="false">IF(A427="","",ROUND(I427*J427,2))</f>
        <v/>
      </c>
      <c r="O427" s="15" t="str">
        <f aca="false">IF(A427="","",ROUND(I427*J427*(1-L427),2))</f>
        <v/>
      </c>
      <c r="P427" s="15" t="str">
        <f aca="false">IF(A427="","",ROUND(I427*K427,2))</f>
        <v/>
      </c>
      <c r="Q427" s="15" t="str">
        <f aca="false">IF(A427="","",O427-P427)</f>
        <v/>
      </c>
      <c r="R427" s="14" t="str">
        <f aca="false">IF(A427="","",IF(OR(B427="",I427&lt;=0,J427&lt;=0,K427&lt;=0,L427&lt;0,L427&gt;0.8),"CHECK","OK"))</f>
        <v/>
      </c>
    </row>
    <row r="428" customFormat="false" ht="15" hidden="false" customHeight="false" outlineLevel="0" collapsed="false">
      <c r="A428" s="8"/>
      <c r="B428" s="9"/>
      <c r="C428" s="8"/>
      <c r="D428" s="8"/>
      <c r="E428" s="8"/>
      <c r="F428" s="10"/>
      <c r="G428" s="10"/>
      <c r="H428" s="10"/>
      <c r="I428" s="11"/>
      <c r="J428" s="12"/>
      <c r="K428" s="12"/>
      <c r="L428" s="13"/>
      <c r="M428" s="14" t="str">
        <f aca="false">IF(B428="","",YEAR(B428)&amp;"-"&amp;IF(MONTH(B428)&lt;10,"0"&amp;MONTH(B428),MONTH(B428)))</f>
        <v/>
      </c>
      <c r="N428" s="15" t="str">
        <f aca="false">IF(A428="","",ROUND(I428*J428,2))</f>
        <v/>
      </c>
      <c r="O428" s="15" t="str">
        <f aca="false">IF(A428="","",ROUND(I428*J428*(1-L428),2))</f>
        <v/>
      </c>
      <c r="P428" s="15" t="str">
        <f aca="false">IF(A428="","",ROUND(I428*K428,2))</f>
        <v/>
      </c>
      <c r="Q428" s="15" t="str">
        <f aca="false">IF(A428="","",O428-P428)</f>
        <v/>
      </c>
      <c r="R428" s="14" t="str">
        <f aca="false">IF(A428="","",IF(OR(B428="",I428&lt;=0,J428&lt;=0,K428&lt;=0,L428&lt;0,L428&gt;0.8),"CHECK","OK"))</f>
        <v/>
      </c>
    </row>
    <row r="429" customFormat="false" ht="15" hidden="false" customHeight="false" outlineLevel="0" collapsed="false">
      <c r="A429" s="8"/>
      <c r="B429" s="9"/>
      <c r="C429" s="8"/>
      <c r="D429" s="8"/>
      <c r="E429" s="8"/>
      <c r="F429" s="10"/>
      <c r="G429" s="10"/>
      <c r="H429" s="10"/>
      <c r="I429" s="11"/>
      <c r="J429" s="12"/>
      <c r="K429" s="12"/>
      <c r="L429" s="13"/>
      <c r="M429" s="14" t="str">
        <f aca="false">IF(B429="","",YEAR(B429)&amp;"-"&amp;IF(MONTH(B429)&lt;10,"0"&amp;MONTH(B429),MONTH(B429)))</f>
        <v/>
      </c>
      <c r="N429" s="15" t="str">
        <f aca="false">IF(A429="","",ROUND(I429*J429,2))</f>
        <v/>
      </c>
      <c r="O429" s="15" t="str">
        <f aca="false">IF(A429="","",ROUND(I429*J429*(1-L429),2))</f>
        <v/>
      </c>
      <c r="P429" s="15" t="str">
        <f aca="false">IF(A429="","",ROUND(I429*K429,2))</f>
        <v/>
      </c>
      <c r="Q429" s="15" t="str">
        <f aca="false">IF(A429="","",O429-P429)</f>
        <v/>
      </c>
      <c r="R429" s="14" t="str">
        <f aca="false">IF(A429="","",IF(OR(B429="",I429&lt;=0,J429&lt;=0,K429&lt;=0,L429&lt;0,L429&gt;0.8),"CHECK","OK"))</f>
        <v/>
      </c>
    </row>
    <row r="430" customFormat="false" ht="15" hidden="false" customHeight="false" outlineLevel="0" collapsed="false">
      <c r="A430" s="8"/>
      <c r="B430" s="9"/>
      <c r="C430" s="8"/>
      <c r="D430" s="8"/>
      <c r="E430" s="8"/>
      <c r="F430" s="10"/>
      <c r="G430" s="10"/>
      <c r="H430" s="10"/>
      <c r="I430" s="11"/>
      <c r="J430" s="12"/>
      <c r="K430" s="12"/>
      <c r="L430" s="13"/>
      <c r="M430" s="14" t="str">
        <f aca="false">IF(B430="","",YEAR(B430)&amp;"-"&amp;IF(MONTH(B430)&lt;10,"0"&amp;MONTH(B430),MONTH(B430)))</f>
        <v/>
      </c>
      <c r="N430" s="15" t="str">
        <f aca="false">IF(A430="","",ROUND(I430*J430,2))</f>
        <v/>
      </c>
      <c r="O430" s="15" t="str">
        <f aca="false">IF(A430="","",ROUND(I430*J430*(1-L430),2))</f>
        <v/>
      </c>
      <c r="P430" s="15" t="str">
        <f aca="false">IF(A430="","",ROUND(I430*K430,2))</f>
        <v/>
      </c>
      <c r="Q430" s="15" t="str">
        <f aca="false">IF(A430="","",O430-P430)</f>
        <v/>
      </c>
      <c r="R430" s="14" t="str">
        <f aca="false">IF(A430="","",IF(OR(B430="",I430&lt;=0,J430&lt;=0,K430&lt;=0,L430&lt;0,L430&gt;0.8),"CHECK","OK"))</f>
        <v/>
      </c>
    </row>
    <row r="431" customFormat="false" ht="15" hidden="false" customHeight="false" outlineLevel="0" collapsed="false">
      <c r="A431" s="8"/>
      <c r="B431" s="9"/>
      <c r="C431" s="8"/>
      <c r="D431" s="8"/>
      <c r="E431" s="8"/>
      <c r="F431" s="10"/>
      <c r="G431" s="10"/>
      <c r="H431" s="10"/>
      <c r="I431" s="11"/>
      <c r="J431" s="12"/>
      <c r="K431" s="12"/>
      <c r="L431" s="13"/>
      <c r="M431" s="14" t="str">
        <f aca="false">IF(B431="","",YEAR(B431)&amp;"-"&amp;IF(MONTH(B431)&lt;10,"0"&amp;MONTH(B431),MONTH(B431)))</f>
        <v/>
      </c>
      <c r="N431" s="15" t="str">
        <f aca="false">IF(A431="","",ROUND(I431*J431,2))</f>
        <v/>
      </c>
      <c r="O431" s="15" t="str">
        <f aca="false">IF(A431="","",ROUND(I431*J431*(1-L431),2))</f>
        <v/>
      </c>
      <c r="P431" s="15" t="str">
        <f aca="false">IF(A431="","",ROUND(I431*K431,2))</f>
        <v/>
      </c>
      <c r="Q431" s="15" t="str">
        <f aca="false">IF(A431="","",O431-P431)</f>
        <v/>
      </c>
      <c r="R431" s="14" t="str">
        <f aca="false">IF(A431="","",IF(OR(B431="",I431&lt;=0,J431&lt;=0,K431&lt;=0,L431&lt;0,L431&gt;0.8),"CHECK","OK"))</f>
        <v/>
      </c>
    </row>
    <row r="432" customFormat="false" ht="15" hidden="false" customHeight="false" outlineLevel="0" collapsed="false">
      <c r="A432" s="8"/>
      <c r="B432" s="9"/>
      <c r="C432" s="8"/>
      <c r="D432" s="8"/>
      <c r="E432" s="8"/>
      <c r="F432" s="10"/>
      <c r="G432" s="10"/>
      <c r="H432" s="10"/>
      <c r="I432" s="11"/>
      <c r="J432" s="12"/>
      <c r="K432" s="12"/>
      <c r="L432" s="13"/>
      <c r="M432" s="14" t="str">
        <f aca="false">IF(B432="","",YEAR(B432)&amp;"-"&amp;IF(MONTH(B432)&lt;10,"0"&amp;MONTH(B432),MONTH(B432)))</f>
        <v/>
      </c>
      <c r="N432" s="15" t="str">
        <f aca="false">IF(A432="","",ROUND(I432*J432,2))</f>
        <v/>
      </c>
      <c r="O432" s="15" t="str">
        <f aca="false">IF(A432="","",ROUND(I432*J432*(1-L432),2))</f>
        <v/>
      </c>
      <c r="P432" s="15" t="str">
        <f aca="false">IF(A432="","",ROUND(I432*K432,2))</f>
        <v/>
      </c>
      <c r="Q432" s="15" t="str">
        <f aca="false">IF(A432="","",O432-P432)</f>
        <v/>
      </c>
      <c r="R432" s="14" t="str">
        <f aca="false">IF(A432="","",IF(OR(B432="",I432&lt;=0,J432&lt;=0,K432&lt;=0,L432&lt;0,L432&gt;0.8),"CHECK","OK"))</f>
        <v/>
      </c>
    </row>
    <row r="433" customFormat="false" ht="15" hidden="false" customHeight="false" outlineLevel="0" collapsed="false">
      <c r="A433" s="8"/>
      <c r="B433" s="9"/>
      <c r="C433" s="8"/>
      <c r="D433" s="8"/>
      <c r="E433" s="8"/>
      <c r="F433" s="10"/>
      <c r="G433" s="10"/>
      <c r="H433" s="10"/>
      <c r="I433" s="11"/>
      <c r="J433" s="12"/>
      <c r="K433" s="12"/>
      <c r="L433" s="13"/>
      <c r="M433" s="14" t="str">
        <f aca="false">IF(B433="","",YEAR(B433)&amp;"-"&amp;IF(MONTH(B433)&lt;10,"0"&amp;MONTH(B433),MONTH(B433)))</f>
        <v/>
      </c>
      <c r="N433" s="15" t="str">
        <f aca="false">IF(A433="","",ROUND(I433*J433,2))</f>
        <v/>
      </c>
      <c r="O433" s="15" t="str">
        <f aca="false">IF(A433="","",ROUND(I433*J433*(1-L433),2))</f>
        <v/>
      </c>
      <c r="P433" s="15" t="str">
        <f aca="false">IF(A433="","",ROUND(I433*K433,2))</f>
        <v/>
      </c>
      <c r="Q433" s="15" t="str">
        <f aca="false">IF(A433="","",O433-P433)</f>
        <v/>
      </c>
      <c r="R433" s="14" t="str">
        <f aca="false">IF(A433="","",IF(OR(B433="",I433&lt;=0,J433&lt;=0,K433&lt;=0,L433&lt;0,L433&gt;0.8),"CHECK","OK"))</f>
        <v/>
      </c>
    </row>
    <row r="434" customFormat="false" ht="15" hidden="false" customHeight="false" outlineLevel="0" collapsed="false">
      <c r="A434" s="8"/>
      <c r="B434" s="9"/>
      <c r="C434" s="8"/>
      <c r="D434" s="8"/>
      <c r="E434" s="8"/>
      <c r="F434" s="10"/>
      <c r="G434" s="10"/>
      <c r="H434" s="10"/>
      <c r="I434" s="11"/>
      <c r="J434" s="12"/>
      <c r="K434" s="12"/>
      <c r="L434" s="13"/>
      <c r="M434" s="14" t="str">
        <f aca="false">IF(B434="","",YEAR(B434)&amp;"-"&amp;IF(MONTH(B434)&lt;10,"0"&amp;MONTH(B434),MONTH(B434)))</f>
        <v/>
      </c>
      <c r="N434" s="15" t="str">
        <f aca="false">IF(A434="","",ROUND(I434*J434,2))</f>
        <v/>
      </c>
      <c r="O434" s="15" t="str">
        <f aca="false">IF(A434="","",ROUND(I434*J434*(1-L434),2))</f>
        <v/>
      </c>
      <c r="P434" s="15" t="str">
        <f aca="false">IF(A434="","",ROUND(I434*K434,2))</f>
        <v/>
      </c>
      <c r="Q434" s="15" t="str">
        <f aca="false">IF(A434="","",O434-P434)</f>
        <v/>
      </c>
      <c r="R434" s="14" t="str">
        <f aca="false">IF(A434="","",IF(OR(B434="",I434&lt;=0,J434&lt;=0,K434&lt;=0,L434&lt;0,L434&gt;0.8),"CHECK","OK"))</f>
        <v/>
      </c>
    </row>
    <row r="435" customFormat="false" ht="15" hidden="false" customHeight="false" outlineLevel="0" collapsed="false">
      <c r="A435" s="8"/>
      <c r="B435" s="9"/>
      <c r="C435" s="8"/>
      <c r="D435" s="8"/>
      <c r="E435" s="8"/>
      <c r="F435" s="10"/>
      <c r="G435" s="10"/>
      <c r="H435" s="10"/>
      <c r="I435" s="11"/>
      <c r="J435" s="12"/>
      <c r="K435" s="12"/>
      <c r="L435" s="13"/>
      <c r="M435" s="14" t="str">
        <f aca="false">IF(B435="","",YEAR(B435)&amp;"-"&amp;IF(MONTH(B435)&lt;10,"0"&amp;MONTH(B435),MONTH(B435)))</f>
        <v/>
      </c>
      <c r="N435" s="15" t="str">
        <f aca="false">IF(A435="","",ROUND(I435*J435,2))</f>
        <v/>
      </c>
      <c r="O435" s="15" t="str">
        <f aca="false">IF(A435="","",ROUND(I435*J435*(1-L435),2))</f>
        <v/>
      </c>
      <c r="P435" s="15" t="str">
        <f aca="false">IF(A435="","",ROUND(I435*K435,2))</f>
        <v/>
      </c>
      <c r="Q435" s="15" t="str">
        <f aca="false">IF(A435="","",O435-P435)</f>
        <v/>
      </c>
      <c r="R435" s="14" t="str">
        <f aca="false">IF(A435="","",IF(OR(B435="",I435&lt;=0,J435&lt;=0,K435&lt;=0,L435&lt;0,L435&gt;0.8),"CHECK","OK"))</f>
        <v/>
      </c>
    </row>
    <row r="436" customFormat="false" ht="15" hidden="false" customHeight="false" outlineLevel="0" collapsed="false">
      <c r="A436" s="8"/>
      <c r="B436" s="9"/>
      <c r="C436" s="8"/>
      <c r="D436" s="8"/>
      <c r="E436" s="8"/>
      <c r="F436" s="10"/>
      <c r="G436" s="10"/>
      <c r="H436" s="10"/>
      <c r="I436" s="11"/>
      <c r="J436" s="12"/>
      <c r="K436" s="12"/>
      <c r="L436" s="13"/>
      <c r="M436" s="14" t="str">
        <f aca="false">IF(B436="","",YEAR(B436)&amp;"-"&amp;IF(MONTH(B436)&lt;10,"0"&amp;MONTH(B436),MONTH(B436)))</f>
        <v/>
      </c>
      <c r="N436" s="15" t="str">
        <f aca="false">IF(A436="","",ROUND(I436*J436,2))</f>
        <v/>
      </c>
      <c r="O436" s="15" t="str">
        <f aca="false">IF(A436="","",ROUND(I436*J436*(1-L436),2))</f>
        <v/>
      </c>
      <c r="P436" s="15" t="str">
        <f aca="false">IF(A436="","",ROUND(I436*K436,2))</f>
        <v/>
      </c>
      <c r="Q436" s="15" t="str">
        <f aca="false">IF(A436="","",O436-P436)</f>
        <v/>
      </c>
      <c r="R436" s="14" t="str">
        <f aca="false">IF(A436="","",IF(OR(B436="",I436&lt;=0,J436&lt;=0,K436&lt;=0,L436&lt;0,L436&gt;0.8),"CHECK","OK"))</f>
        <v/>
      </c>
    </row>
    <row r="437" customFormat="false" ht="15" hidden="false" customHeight="false" outlineLevel="0" collapsed="false">
      <c r="A437" s="8"/>
      <c r="B437" s="9"/>
      <c r="C437" s="8"/>
      <c r="D437" s="8"/>
      <c r="E437" s="8"/>
      <c r="F437" s="10"/>
      <c r="G437" s="10"/>
      <c r="H437" s="10"/>
      <c r="I437" s="11"/>
      <c r="J437" s="12"/>
      <c r="K437" s="12"/>
      <c r="L437" s="13"/>
      <c r="M437" s="14" t="str">
        <f aca="false">IF(B437="","",YEAR(B437)&amp;"-"&amp;IF(MONTH(B437)&lt;10,"0"&amp;MONTH(B437),MONTH(B437)))</f>
        <v/>
      </c>
      <c r="N437" s="15" t="str">
        <f aca="false">IF(A437="","",ROUND(I437*J437,2))</f>
        <v/>
      </c>
      <c r="O437" s="15" t="str">
        <f aca="false">IF(A437="","",ROUND(I437*J437*(1-L437),2))</f>
        <v/>
      </c>
      <c r="P437" s="15" t="str">
        <f aca="false">IF(A437="","",ROUND(I437*K437,2))</f>
        <v/>
      </c>
      <c r="Q437" s="15" t="str">
        <f aca="false">IF(A437="","",O437-P437)</f>
        <v/>
      </c>
      <c r="R437" s="14" t="str">
        <f aca="false">IF(A437="","",IF(OR(B437="",I437&lt;=0,J437&lt;=0,K437&lt;=0,L437&lt;0,L437&gt;0.8),"CHECK","OK"))</f>
        <v/>
      </c>
    </row>
    <row r="438" customFormat="false" ht="15" hidden="false" customHeight="false" outlineLevel="0" collapsed="false">
      <c r="A438" s="8"/>
      <c r="B438" s="9"/>
      <c r="C438" s="8"/>
      <c r="D438" s="8"/>
      <c r="E438" s="8"/>
      <c r="F438" s="10"/>
      <c r="G438" s="10"/>
      <c r="H438" s="10"/>
      <c r="I438" s="11"/>
      <c r="J438" s="12"/>
      <c r="K438" s="12"/>
      <c r="L438" s="13"/>
      <c r="M438" s="14" t="str">
        <f aca="false">IF(B438="","",YEAR(B438)&amp;"-"&amp;IF(MONTH(B438)&lt;10,"0"&amp;MONTH(B438),MONTH(B438)))</f>
        <v/>
      </c>
      <c r="N438" s="15" t="str">
        <f aca="false">IF(A438="","",ROUND(I438*J438,2))</f>
        <v/>
      </c>
      <c r="O438" s="15" t="str">
        <f aca="false">IF(A438="","",ROUND(I438*J438*(1-L438),2))</f>
        <v/>
      </c>
      <c r="P438" s="15" t="str">
        <f aca="false">IF(A438="","",ROUND(I438*K438,2))</f>
        <v/>
      </c>
      <c r="Q438" s="15" t="str">
        <f aca="false">IF(A438="","",O438-P438)</f>
        <v/>
      </c>
      <c r="R438" s="14" t="str">
        <f aca="false">IF(A438="","",IF(OR(B438="",I438&lt;=0,J438&lt;=0,K438&lt;=0,L438&lt;0,L438&gt;0.8),"CHECK","OK"))</f>
        <v/>
      </c>
    </row>
    <row r="439" customFormat="false" ht="15" hidden="false" customHeight="false" outlineLevel="0" collapsed="false">
      <c r="A439" s="8"/>
      <c r="B439" s="9"/>
      <c r="C439" s="8"/>
      <c r="D439" s="8"/>
      <c r="E439" s="8"/>
      <c r="F439" s="10"/>
      <c r="G439" s="10"/>
      <c r="H439" s="10"/>
      <c r="I439" s="11"/>
      <c r="J439" s="12"/>
      <c r="K439" s="12"/>
      <c r="L439" s="13"/>
      <c r="M439" s="14" t="str">
        <f aca="false">IF(B439="","",YEAR(B439)&amp;"-"&amp;IF(MONTH(B439)&lt;10,"0"&amp;MONTH(B439),MONTH(B439)))</f>
        <v/>
      </c>
      <c r="N439" s="15" t="str">
        <f aca="false">IF(A439="","",ROUND(I439*J439,2))</f>
        <v/>
      </c>
      <c r="O439" s="15" t="str">
        <f aca="false">IF(A439="","",ROUND(I439*J439*(1-L439),2))</f>
        <v/>
      </c>
      <c r="P439" s="15" t="str">
        <f aca="false">IF(A439="","",ROUND(I439*K439,2))</f>
        <v/>
      </c>
      <c r="Q439" s="15" t="str">
        <f aca="false">IF(A439="","",O439-P439)</f>
        <v/>
      </c>
      <c r="R439" s="14" t="str">
        <f aca="false">IF(A439="","",IF(OR(B439="",I439&lt;=0,J439&lt;=0,K439&lt;=0,L439&lt;0,L439&gt;0.8),"CHECK","OK"))</f>
        <v/>
      </c>
    </row>
    <row r="440" customFormat="false" ht="15" hidden="false" customHeight="false" outlineLevel="0" collapsed="false">
      <c r="A440" s="8"/>
      <c r="B440" s="9"/>
      <c r="C440" s="8"/>
      <c r="D440" s="8"/>
      <c r="E440" s="8"/>
      <c r="F440" s="10"/>
      <c r="G440" s="10"/>
      <c r="H440" s="10"/>
      <c r="I440" s="11"/>
      <c r="J440" s="12"/>
      <c r="K440" s="12"/>
      <c r="L440" s="13"/>
      <c r="M440" s="14" t="str">
        <f aca="false">IF(B440="","",YEAR(B440)&amp;"-"&amp;IF(MONTH(B440)&lt;10,"0"&amp;MONTH(B440),MONTH(B440)))</f>
        <v/>
      </c>
      <c r="N440" s="15" t="str">
        <f aca="false">IF(A440="","",ROUND(I440*J440,2))</f>
        <v/>
      </c>
      <c r="O440" s="15" t="str">
        <f aca="false">IF(A440="","",ROUND(I440*J440*(1-L440),2))</f>
        <v/>
      </c>
      <c r="P440" s="15" t="str">
        <f aca="false">IF(A440="","",ROUND(I440*K440,2))</f>
        <v/>
      </c>
      <c r="Q440" s="15" t="str">
        <f aca="false">IF(A440="","",O440-P440)</f>
        <v/>
      </c>
      <c r="R440" s="14" t="str">
        <f aca="false">IF(A440="","",IF(OR(B440="",I440&lt;=0,J440&lt;=0,K440&lt;=0,L440&lt;0,L440&gt;0.8),"CHECK","OK"))</f>
        <v/>
      </c>
    </row>
    <row r="441" customFormat="false" ht="15" hidden="false" customHeight="false" outlineLevel="0" collapsed="false">
      <c r="A441" s="8"/>
      <c r="B441" s="9"/>
      <c r="C441" s="8"/>
      <c r="D441" s="8"/>
      <c r="E441" s="8"/>
      <c r="F441" s="10"/>
      <c r="G441" s="10"/>
      <c r="H441" s="10"/>
      <c r="I441" s="11"/>
      <c r="J441" s="12"/>
      <c r="K441" s="12"/>
      <c r="L441" s="13"/>
      <c r="M441" s="14" t="str">
        <f aca="false">IF(B441="","",YEAR(B441)&amp;"-"&amp;IF(MONTH(B441)&lt;10,"0"&amp;MONTH(B441),MONTH(B441)))</f>
        <v/>
      </c>
      <c r="N441" s="15" t="str">
        <f aca="false">IF(A441="","",ROUND(I441*J441,2))</f>
        <v/>
      </c>
      <c r="O441" s="15" t="str">
        <f aca="false">IF(A441="","",ROUND(I441*J441*(1-L441),2))</f>
        <v/>
      </c>
      <c r="P441" s="15" t="str">
        <f aca="false">IF(A441="","",ROUND(I441*K441,2))</f>
        <v/>
      </c>
      <c r="Q441" s="15" t="str">
        <f aca="false">IF(A441="","",O441-P441)</f>
        <v/>
      </c>
      <c r="R441" s="14" t="str">
        <f aca="false">IF(A441="","",IF(OR(B441="",I441&lt;=0,J441&lt;=0,K441&lt;=0,L441&lt;0,L441&gt;0.8),"CHECK","OK"))</f>
        <v/>
      </c>
    </row>
    <row r="442" customFormat="false" ht="15" hidden="false" customHeight="false" outlineLevel="0" collapsed="false">
      <c r="A442" s="8"/>
      <c r="B442" s="9"/>
      <c r="C442" s="8"/>
      <c r="D442" s="8"/>
      <c r="E442" s="8"/>
      <c r="F442" s="10"/>
      <c r="G442" s="10"/>
      <c r="H442" s="10"/>
      <c r="I442" s="11"/>
      <c r="J442" s="12"/>
      <c r="K442" s="12"/>
      <c r="L442" s="13"/>
      <c r="M442" s="14" t="str">
        <f aca="false">IF(B442="","",YEAR(B442)&amp;"-"&amp;IF(MONTH(B442)&lt;10,"0"&amp;MONTH(B442),MONTH(B442)))</f>
        <v/>
      </c>
      <c r="N442" s="15" t="str">
        <f aca="false">IF(A442="","",ROUND(I442*J442,2))</f>
        <v/>
      </c>
      <c r="O442" s="15" t="str">
        <f aca="false">IF(A442="","",ROUND(I442*J442*(1-L442),2))</f>
        <v/>
      </c>
      <c r="P442" s="15" t="str">
        <f aca="false">IF(A442="","",ROUND(I442*K442,2))</f>
        <v/>
      </c>
      <c r="Q442" s="15" t="str">
        <f aca="false">IF(A442="","",O442-P442)</f>
        <v/>
      </c>
      <c r="R442" s="14" t="str">
        <f aca="false">IF(A442="","",IF(OR(B442="",I442&lt;=0,J442&lt;=0,K442&lt;=0,L442&lt;0,L442&gt;0.8),"CHECK","OK"))</f>
        <v/>
      </c>
    </row>
    <row r="443" customFormat="false" ht="15" hidden="false" customHeight="false" outlineLevel="0" collapsed="false">
      <c r="A443" s="8"/>
      <c r="B443" s="9"/>
      <c r="C443" s="8"/>
      <c r="D443" s="8"/>
      <c r="E443" s="8"/>
      <c r="F443" s="10"/>
      <c r="G443" s="10"/>
      <c r="H443" s="10"/>
      <c r="I443" s="11"/>
      <c r="J443" s="12"/>
      <c r="K443" s="12"/>
      <c r="L443" s="13"/>
      <c r="M443" s="14" t="str">
        <f aca="false">IF(B443="","",YEAR(B443)&amp;"-"&amp;IF(MONTH(B443)&lt;10,"0"&amp;MONTH(B443),MONTH(B443)))</f>
        <v/>
      </c>
      <c r="N443" s="15" t="str">
        <f aca="false">IF(A443="","",ROUND(I443*J443,2))</f>
        <v/>
      </c>
      <c r="O443" s="15" t="str">
        <f aca="false">IF(A443="","",ROUND(I443*J443*(1-L443),2))</f>
        <v/>
      </c>
      <c r="P443" s="15" t="str">
        <f aca="false">IF(A443="","",ROUND(I443*K443,2))</f>
        <v/>
      </c>
      <c r="Q443" s="15" t="str">
        <f aca="false">IF(A443="","",O443-P443)</f>
        <v/>
      </c>
      <c r="R443" s="14" t="str">
        <f aca="false">IF(A443="","",IF(OR(B443="",I443&lt;=0,J443&lt;=0,K443&lt;=0,L443&lt;0,L443&gt;0.8),"CHECK","OK"))</f>
        <v/>
      </c>
    </row>
    <row r="444" customFormat="false" ht="15" hidden="false" customHeight="false" outlineLevel="0" collapsed="false">
      <c r="A444" s="8"/>
      <c r="B444" s="9"/>
      <c r="C444" s="8"/>
      <c r="D444" s="8"/>
      <c r="E444" s="8"/>
      <c r="F444" s="10"/>
      <c r="G444" s="10"/>
      <c r="H444" s="10"/>
      <c r="I444" s="11"/>
      <c r="J444" s="12"/>
      <c r="K444" s="12"/>
      <c r="L444" s="13"/>
      <c r="M444" s="14" t="str">
        <f aca="false">IF(B444="","",YEAR(B444)&amp;"-"&amp;IF(MONTH(B444)&lt;10,"0"&amp;MONTH(B444),MONTH(B444)))</f>
        <v/>
      </c>
      <c r="N444" s="15" t="str">
        <f aca="false">IF(A444="","",ROUND(I444*J444,2))</f>
        <v/>
      </c>
      <c r="O444" s="15" t="str">
        <f aca="false">IF(A444="","",ROUND(I444*J444*(1-L444),2))</f>
        <v/>
      </c>
      <c r="P444" s="15" t="str">
        <f aca="false">IF(A444="","",ROUND(I444*K444,2))</f>
        <v/>
      </c>
      <c r="Q444" s="15" t="str">
        <f aca="false">IF(A444="","",O444-P444)</f>
        <v/>
      </c>
      <c r="R444" s="14" t="str">
        <f aca="false">IF(A444="","",IF(OR(B444="",I444&lt;=0,J444&lt;=0,K444&lt;=0,L444&lt;0,L444&gt;0.8),"CHECK","OK"))</f>
        <v/>
      </c>
    </row>
    <row r="445" customFormat="false" ht="15" hidden="false" customHeight="false" outlineLevel="0" collapsed="false">
      <c r="A445" s="8"/>
      <c r="B445" s="9"/>
      <c r="C445" s="8"/>
      <c r="D445" s="8"/>
      <c r="E445" s="8"/>
      <c r="F445" s="10"/>
      <c r="G445" s="10"/>
      <c r="H445" s="10"/>
      <c r="I445" s="11"/>
      <c r="J445" s="12"/>
      <c r="K445" s="12"/>
      <c r="L445" s="13"/>
      <c r="M445" s="14" t="str">
        <f aca="false">IF(B445="","",YEAR(B445)&amp;"-"&amp;IF(MONTH(B445)&lt;10,"0"&amp;MONTH(B445),MONTH(B445)))</f>
        <v/>
      </c>
      <c r="N445" s="15" t="str">
        <f aca="false">IF(A445="","",ROUND(I445*J445,2))</f>
        <v/>
      </c>
      <c r="O445" s="15" t="str">
        <f aca="false">IF(A445="","",ROUND(I445*J445*(1-L445),2))</f>
        <v/>
      </c>
      <c r="P445" s="15" t="str">
        <f aca="false">IF(A445="","",ROUND(I445*K445,2))</f>
        <v/>
      </c>
      <c r="Q445" s="15" t="str">
        <f aca="false">IF(A445="","",O445-P445)</f>
        <v/>
      </c>
      <c r="R445" s="14" t="str">
        <f aca="false">IF(A445="","",IF(OR(B445="",I445&lt;=0,J445&lt;=0,K445&lt;=0,L445&lt;0,L445&gt;0.8),"CHECK","OK"))</f>
        <v/>
      </c>
    </row>
    <row r="446" customFormat="false" ht="15" hidden="false" customHeight="false" outlineLevel="0" collapsed="false">
      <c r="A446" s="8"/>
      <c r="B446" s="9"/>
      <c r="C446" s="8"/>
      <c r="D446" s="8"/>
      <c r="E446" s="8"/>
      <c r="F446" s="10"/>
      <c r="G446" s="10"/>
      <c r="H446" s="10"/>
      <c r="I446" s="11"/>
      <c r="J446" s="12"/>
      <c r="K446" s="12"/>
      <c r="L446" s="13"/>
      <c r="M446" s="14" t="str">
        <f aca="false">IF(B446="","",YEAR(B446)&amp;"-"&amp;IF(MONTH(B446)&lt;10,"0"&amp;MONTH(B446),MONTH(B446)))</f>
        <v/>
      </c>
      <c r="N446" s="15" t="str">
        <f aca="false">IF(A446="","",ROUND(I446*J446,2))</f>
        <v/>
      </c>
      <c r="O446" s="15" t="str">
        <f aca="false">IF(A446="","",ROUND(I446*J446*(1-L446),2))</f>
        <v/>
      </c>
      <c r="P446" s="15" t="str">
        <f aca="false">IF(A446="","",ROUND(I446*K446,2))</f>
        <v/>
      </c>
      <c r="Q446" s="15" t="str">
        <f aca="false">IF(A446="","",O446-P446)</f>
        <v/>
      </c>
      <c r="R446" s="14" t="str">
        <f aca="false">IF(A446="","",IF(OR(B446="",I446&lt;=0,J446&lt;=0,K446&lt;=0,L446&lt;0,L446&gt;0.8),"CHECK","OK"))</f>
        <v/>
      </c>
    </row>
    <row r="447" customFormat="false" ht="15" hidden="false" customHeight="false" outlineLevel="0" collapsed="false">
      <c r="A447" s="8"/>
      <c r="B447" s="9"/>
      <c r="C447" s="8"/>
      <c r="D447" s="8"/>
      <c r="E447" s="8"/>
      <c r="F447" s="10"/>
      <c r="G447" s="10"/>
      <c r="H447" s="10"/>
      <c r="I447" s="11"/>
      <c r="J447" s="12"/>
      <c r="K447" s="12"/>
      <c r="L447" s="13"/>
      <c r="M447" s="14" t="str">
        <f aca="false">IF(B447="","",YEAR(B447)&amp;"-"&amp;IF(MONTH(B447)&lt;10,"0"&amp;MONTH(B447),MONTH(B447)))</f>
        <v/>
      </c>
      <c r="N447" s="15" t="str">
        <f aca="false">IF(A447="","",ROUND(I447*J447,2))</f>
        <v/>
      </c>
      <c r="O447" s="15" t="str">
        <f aca="false">IF(A447="","",ROUND(I447*J447*(1-L447),2))</f>
        <v/>
      </c>
      <c r="P447" s="15" t="str">
        <f aca="false">IF(A447="","",ROUND(I447*K447,2))</f>
        <v/>
      </c>
      <c r="Q447" s="15" t="str">
        <f aca="false">IF(A447="","",O447-P447)</f>
        <v/>
      </c>
      <c r="R447" s="14" t="str">
        <f aca="false">IF(A447="","",IF(OR(B447="",I447&lt;=0,J447&lt;=0,K447&lt;=0,L447&lt;0,L447&gt;0.8),"CHECK","OK"))</f>
        <v/>
      </c>
    </row>
    <row r="448" customFormat="false" ht="15" hidden="false" customHeight="false" outlineLevel="0" collapsed="false">
      <c r="A448" s="8"/>
      <c r="B448" s="9"/>
      <c r="C448" s="8"/>
      <c r="D448" s="8"/>
      <c r="E448" s="8"/>
      <c r="F448" s="10"/>
      <c r="G448" s="10"/>
      <c r="H448" s="10"/>
      <c r="I448" s="11"/>
      <c r="J448" s="12"/>
      <c r="K448" s="12"/>
      <c r="L448" s="13"/>
      <c r="M448" s="14" t="str">
        <f aca="false">IF(B448="","",YEAR(B448)&amp;"-"&amp;IF(MONTH(B448)&lt;10,"0"&amp;MONTH(B448),MONTH(B448)))</f>
        <v/>
      </c>
      <c r="N448" s="15" t="str">
        <f aca="false">IF(A448="","",ROUND(I448*J448,2))</f>
        <v/>
      </c>
      <c r="O448" s="15" t="str">
        <f aca="false">IF(A448="","",ROUND(I448*J448*(1-L448),2))</f>
        <v/>
      </c>
      <c r="P448" s="15" t="str">
        <f aca="false">IF(A448="","",ROUND(I448*K448,2))</f>
        <v/>
      </c>
      <c r="Q448" s="15" t="str">
        <f aca="false">IF(A448="","",O448-P448)</f>
        <v/>
      </c>
      <c r="R448" s="14" t="str">
        <f aca="false">IF(A448="","",IF(OR(B448="",I448&lt;=0,J448&lt;=0,K448&lt;=0,L448&lt;0,L448&gt;0.8),"CHECK","OK"))</f>
        <v/>
      </c>
    </row>
    <row r="449" customFormat="false" ht="15" hidden="false" customHeight="false" outlineLevel="0" collapsed="false">
      <c r="A449" s="8"/>
      <c r="B449" s="9"/>
      <c r="C449" s="8"/>
      <c r="D449" s="8"/>
      <c r="E449" s="8"/>
      <c r="F449" s="10"/>
      <c r="G449" s="10"/>
      <c r="H449" s="10"/>
      <c r="I449" s="11"/>
      <c r="J449" s="12"/>
      <c r="K449" s="12"/>
      <c r="L449" s="13"/>
      <c r="M449" s="14" t="str">
        <f aca="false">IF(B449="","",YEAR(B449)&amp;"-"&amp;IF(MONTH(B449)&lt;10,"0"&amp;MONTH(B449),MONTH(B449)))</f>
        <v/>
      </c>
      <c r="N449" s="15" t="str">
        <f aca="false">IF(A449="","",ROUND(I449*J449,2))</f>
        <v/>
      </c>
      <c r="O449" s="15" t="str">
        <f aca="false">IF(A449="","",ROUND(I449*J449*(1-L449),2))</f>
        <v/>
      </c>
      <c r="P449" s="15" t="str">
        <f aca="false">IF(A449="","",ROUND(I449*K449,2))</f>
        <v/>
      </c>
      <c r="Q449" s="15" t="str">
        <f aca="false">IF(A449="","",O449-P449)</f>
        <v/>
      </c>
      <c r="R449" s="14" t="str">
        <f aca="false">IF(A449="","",IF(OR(B449="",I449&lt;=0,J449&lt;=0,K449&lt;=0,L449&lt;0,L449&gt;0.8),"CHECK","OK"))</f>
        <v/>
      </c>
    </row>
    <row r="450" customFormat="false" ht="15" hidden="false" customHeight="false" outlineLevel="0" collapsed="false">
      <c r="A450" s="8"/>
      <c r="B450" s="9"/>
      <c r="C450" s="8"/>
      <c r="D450" s="8"/>
      <c r="E450" s="8"/>
      <c r="F450" s="10"/>
      <c r="G450" s="10"/>
      <c r="H450" s="10"/>
      <c r="I450" s="11"/>
      <c r="J450" s="12"/>
      <c r="K450" s="12"/>
      <c r="L450" s="13"/>
      <c r="M450" s="14" t="str">
        <f aca="false">IF(B450="","",YEAR(B450)&amp;"-"&amp;IF(MONTH(B450)&lt;10,"0"&amp;MONTH(B450),MONTH(B450)))</f>
        <v/>
      </c>
      <c r="N450" s="15" t="str">
        <f aca="false">IF(A450="","",ROUND(I450*J450,2))</f>
        <v/>
      </c>
      <c r="O450" s="15" t="str">
        <f aca="false">IF(A450="","",ROUND(I450*J450*(1-L450),2))</f>
        <v/>
      </c>
      <c r="P450" s="15" t="str">
        <f aca="false">IF(A450="","",ROUND(I450*K450,2))</f>
        <v/>
      </c>
      <c r="Q450" s="15" t="str">
        <f aca="false">IF(A450="","",O450-P450)</f>
        <v/>
      </c>
      <c r="R450" s="14" t="str">
        <f aca="false">IF(A450="","",IF(OR(B450="",I450&lt;=0,J450&lt;=0,K450&lt;=0,L450&lt;0,L450&gt;0.8),"CHECK","OK"))</f>
        <v/>
      </c>
    </row>
    <row r="451" customFormat="false" ht="15" hidden="false" customHeight="false" outlineLevel="0" collapsed="false">
      <c r="A451" s="8"/>
      <c r="B451" s="9"/>
      <c r="C451" s="8"/>
      <c r="D451" s="8"/>
      <c r="E451" s="8"/>
      <c r="F451" s="10"/>
      <c r="G451" s="10"/>
      <c r="H451" s="10"/>
      <c r="I451" s="11"/>
      <c r="J451" s="12"/>
      <c r="K451" s="12"/>
      <c r="L451" s="13"/>
      <c r="M451" s="14" t="str">
        <f aca="false">IF(B451="","",YEAR(B451)&amp;"-"&amp;IF(MONTH(B451)&lt;10,"0"&amp;MONTH(B451),MONTH(B451)))</f>
        <v/>
      </c>
      <c r="N451" s="15" t="str">
        <f aca="false">IF(A451="","",ROUND(I451*J451,2))</f>
        <v/>
      </c>
      <c r="O451" s="15" t="str">
        <f aca="false">IF(A451="","",ROUND(I451*J451*(1-L451),2))</f>
        <v/>
      </c>
      <c r="P451" s="15" t="str">
        <f aca="false">IF(A451="","",ROUND(I451*K451,2))</f>
        <v/>
      </c>
      <c r="Q451" s="15" t="str">
        <f aca="false">IF(A451="","",O451-P451)</f>
        <v/>
      </c>
      <c r="R451" s="14" t="str">
        <f aca="false">IF(A451="","",IF(OR(B451="",I451&lt;=0,J451&lt;=0,K451&lt;=0,L451&lt;0,L451&gt;0.8),"CHECK","OK"))</f>
        <v/>
      </c>
    </row>
    <row r="452" customFormat="false" ht="15" hidden="false" customHeight="false" outlineLevel="0" collapsed="false">
      <c r="A452" s="8"/>
      <c r="B452" s="9"/>
      <c r="C452" s="8"/>
      <c r="D452" s="8"/>
      <c r="E452" s="8"/>
      <c r="F452" s="10"/>
      <c r="G452" s="10"/>
      <c r="H452" s="10"/>
      <c r="I452" s="11"/>
      <c r="J452" s="12"/>
      <c r="K452" s="12"/>
      <c r="L452" s="13"/>
      <c r="M452" s="14" t="str">
        <f aca="false">IF(B452="","",YEAR(B452)&amp;"-"&amp;IF(MONTH(B452)&lt;10,"0"&amp;MONTH(B452),MONTH(B452)))</f>
        <v/>
      </c>
      <c r="N452" s="15" t="str">
        <f aca="false">IF(A452="","",ROUND(I452*J452,2))</f>
        <v/>
      </c>
      <c r="O452" s="15" t="str">
        <f aca="false">IF(A452="","",ROUND(I452*J452*(1-L452),2))</f>
        <v/>
      </c>
      <c r="P452" s="15" t="str">
        <f aca="false">IF(A452="","",ROUND(I452*K452,2))</f>
        <v/>
      </c>
      <c r="Q452" s="15" t="str">
        <f aca="false">IF(A452="","",O452-P452)</f>
        <v/>
      </c>
      <c r="R452" s="14" t="str">
        <f aca="false">IF(A452="","",IF(OR(B452="",I452&lt;=0,J452&lt;=0,K452&lt;=0,L452&lt;0,L452&gt;0.8),"CHECK","OK"))</f>
        <v/>
      </c>
    </row>
    <row r="453" customFormat="false" ht="15" hidden="false" customHeight="false" outlineLevel="0" collapsed="false">
      <c r="A453" s="8"/>
      <c r="B453" s="9"/>
      <c r="C453" s="8"/>
      <c r="D453" s="8"/>
      <c r="E453" s="8"/>
      <c r="F453" s="10"/>
      <c r="G453" s="10"/>
      <c r="H453" s="10"/>
      <c r="I453" s="11"/>
      <c r="J453" s="12"/>
      <c r="K453" s="12"/>
      <c r="L453" s="13"/>
      <c r="M453" s="14" t="str">
        <f aca="false">IF(B453="","",YEAR(B453)&amp;"-"&amp;IF(MONTH(B453)&lt;10,"0"&amp;MONTH(B453),MONTH(B453)))</f>
        <v/>
      </c>
      <c r="N453" s="15" t="str">
        <f aca="false">IF(A453="","",ROUND(I453*J453,2))</f>
        <v/>
      </c>
      <c r="O453" s="15" t="str">
        <f aca="false">IF(A453="","",ROUND(I453*J453*(1-L453),2))</f>
        <v/>
      </c>
      <c r="P453" s="15" t="str">
        <f aca="false">IF(A453="","",ROUND(I453*K453,2))</f>
        <v/>
      </c>
      <c r="Q453" s="15" t="str">
        <f aca="false">IF(A453="","",O453-P453)</f>
        <v/>
      </c>
      <c r="R453" s="14" t="str">
        <f aca="false">IF(A453="","",IF(OR(B453="",I453&lt;=0,J453&lt;=0,K453&lt;=0,L453&lt;0,L453&gt;0.8),"CHECK","OK"))</f>
        <v/>
      </c>
    </row>
    <row r="454" customFormat="false" ht="15" hidden="false" customHeight="false" outlineLevel="0" collapsed="false">
      <c r="A454" s="8"/>
      <c r="B454" s="9"/>
      <c r="C454" s="8"/>
      <c r="D454" s="8"/>
      <c r="E454" s="8"/>
      <c r="F454" s="10"/>
      <c r="G454" s="10"/>
      <c r="H454" s="10"/>
      <c r="I454" s="11"/>
      <c r="J454" s="12"/>
      <c r="K454" s="12"/>
      <c r="L454" s="13"/>
      <c r="M454" s="14" t="str">
        <f aca="false">IF(B454="","",YEAR(B454)&amp;"-"&amp;IF(MONTH(B454)&lt;10,"0"&amp;MONTH(B454),MONTH(B454)))</f>
        <v/>
      </c>
      <c r="N454" s="15" t="str">
        <f aca="false">IF(A454="","",ROUND(I454*J454,2))</f>
        <v/>
      </c>
      <c r="O454" s="15" t="str">
        <f aca="false">IF(A454="","",ROUND(I454*J454*(1-L454),2))</f>
        <v/>
      </c>
      <c r="P454" s="15" t="str">
        <f aca="false">IF(A454="","",ROUND(I454*K454,2))</f>
        <v/>
      </c>
      <c r="Q454" s="15" t="str">
        <f aca="false">IF(A454="","",O454-P454)</f>
        <v/>
      </c>
      <c r="R454" s="14" t="str">
        <f aca="false">IF(A454="","",IF(OR(B454="",I454&lt;=0,J454&lt;=0,K454&lt;=0,L454&lt;0,L454&gt;0.8),"CHECK","OK"))</f>
        <v/>
      </c>
    </row>
    <row r="455" customFormat="false" ht="15" hidden="false" customHeight="false" outlineLevel="0" collapsed="false">
      <c r="A455" s="8"/>
      <c r="B455" s="9"/>
      <c r="C455" s="8"/>
      <c r="D455" s="8"/>
      <c r="E455" s="8"/>
      <c r="F455" s="10"/>
      <c r="G455" s="10"/>
      <c r="H455" s="10"/>
      <c r="I455" s="11"/>
      <c r="J455" s="12"/>
      <c r="K455" s="12"/>
      <c r="L455" s="13"/>
      <c r="M455" s="14" t="str">
        <f aca="false">IF(B455="","",YEAR(B455)&amp;"-"&amp;IF(MONTH(B455)&lt;10,"0"&amp;MONTH(B455),MONTH(B455)))</f>
        <v/>
      </c>
      <c r="N455" s="15" t="str">
        <f aca="false">IF(A455="","",ROUND(I455*J455,2))</f>
        <v/>
      </c>
      <c r="O455" s="15" t="str">
        <f aca="false">IF(A455="","",ROUND(I455*J455*(1-L455),2))</f>
        <v/>
      </c>
      <c r="P455" s="15" t="str">
        <f aca="false">IF(A455="","",ROUND(I455*K455,2))</f>
        <v/>
      </c>
      <c r="Q455" s="15" t="str">
        <f aca="false">IF(A455="","",O455-P455)</f>
        <v/>
      </c>
      <c r="R455" s="14" t="str">
        <f aca="false">IF(A455="","",IF(OR(B455="",I455&lt;=0,J455&lt;=0,K455&lt;=0,L455&lt;0,L455&gt;0.8),"CHECK","OK"))</f>
        <v/>
      </c>
    </row>
    <row r="456" customFormat="false" ht="15" hidden="false" customHeight="false" outlineLevel="0" collapsed="false">
      <c r="A456" s="8"/>
      <c r="B456" s="9"/>
      <c r="C456" s="8"/>
      <c r="D456" s="8"/>
      <c r="E456" s="8"/>
      <c r="F456" s="10"/>
      <c r="G456" s="10"/>
      <c r="H456" s="10"/>
      <c r="I456" s="11"/>
      <c r="J456" s="12"/>
      <c r="K456" s="12"/>
      <c r="L456" s="13"/>
      <c r="M456" s="14" t="str">
        <f aca="false">IF(B456="","",YEAR(B456)&amp;"-"&amp;IF(MONTH(B456)&lt;10,"0"&amp;MONTH(B456),MONTH(B456)))</f>
        <v/>
      </c>
      <c r="N456" s="15" t="str">
        <f aca="false">IF(A456="","",ROUND(I456*J456,2))</f>
        <v/>
      </c>
      <c r="O456" s="15" t="str">
        <f aca="false">IF(A456="","",ROUND(I456*J456*(1-L456),2))</f>
        <v/>
      </c>
      <c r="P456" s="15" t="str">
        <f aca="false">IF(A456="","",ROUND(I456*K456,2))</f>
        <v/>
      </c>
      <c r="Q456" s="15" t="str">
        <f aca="false">IF(A456="","",O456-P456)</f>
        <v/>
      </c>
      <c r="R456" s="14" t="str">
        <f aca="false">IF(A456="","",IF(OR(B456="",I456&lt;=0,J456&lt;=0,K456&lt;=0,L456&lt;0,L456&gt;0.8),"CHECK","OK"))</f>
        <v/>
      </c>
    </row>
    <row r="457" customFormat="false" ht="15" hidden="false" customHeight="false" outlineLevel="0" collapsed="false">
      <c r="A457" s="8"/>
      <c r="B457" s="9"/>
      <c r="C457" s="8"/>
      <c r="D457" s="8"/>
      <c r="E457" s="8"/>
      <c r="F457" s="10"/>
      <c r="G457" s="10"/>
      <c r="H457" s="10"/>
      <c r="I457" s="11"/>
      <c r="J457" s="12"/>
      <c r="K457" s="12"/>
      <c r="L457" s="13"/>
      <c r="M457" s="14" t="str">
        <f aca="false">IF(B457="","",YEAR(B457)&amp;"-"&amp;IF(MONTH(B457)&lt;10,"0"&amp;MONTH(B457),MONTH(B457)))</f>
        <v/>
      </c>
      <c r="N457" s="15" t="str">
        <f aca="false">IF(A457="","",ROUND(I457*J457,2))</f>
        <v/>
      </c>
      <c r="O457" s="15" t="str">
        <f aca="false">IF(A457="","",ROUND(I457*J457*(1-L457),2))</f>
        <v/>
      </c>
      <c r="P457" s="15" t="str">
        <f aca="false">IF(A457="","",ROUND(I457*K457,2))</f>
        <v/>
      </c>
      <c r="Q457" s="15" t="str">
        <f aca="false">IF(A457="","",O457-P457)</f>
        <v/>
      </c>
      <c r="R457" s="14" t="str">
        <f aca="false">IF(A457="","",IF(OR(B457="",I457&lt;=0,J457&lt;=0,K457&lt;=0,L457&lt;0,L457&gt;0.8),"CHECK","OK"))</f>
        <v/>
      </c>
    </row>
    <row r="458" customFormat="false" ht="15" hidden="false" customHeight="false" outlineLevel="0" collapsed="false">
      <c r="A458" s="8"/>
      <c r="B458" s="9"/>
      <c r="C458" s="8"/>
      <c r="D458" s="8"/>
      <c r="E458" s="8"/>
      <c r="F458" s="10"/>
      <c r="G458" s="10"/>
      <c r="H458" s="10"/>
      <c r="I458" s="11"/>
      <c r="J458" s="12"/>
      <c r="K458" s="12"/>
      <c r="L458" s="13"/>
      <c r="M458" s="14" t="str">
        <f aca="false">IF(B458="","",YEAR(B458)&amp;"-"&amp;IF(MONTH(B458)&lt;10,"0"&amp;MONTH(B458),MONTH(B458)))</f>
        <v/>
      </c>
      <c r="N458" s="15" t="str">
        <f aca="false">IF(A458="","",ROUND(I458*J458,2))</f>
        <v/>
      </c>
      <c r="O458" s="15" t="str">
        <f aca="false">IF(A458="","",ROUND(I458*J458*(1-L458),2))</f>
        <v/>
      </c>
      <c r="P458" s="15" t="str">
        <f aca="false">IF(A458="","",ROUND(I458*K458,2))</f>
        <v/>
      </c>
      <c r="Q458" s="15" t="str">
        <f aca="false">IF(A458="","",O458-P458)</f>
        <v/>
      </c>
      <c r="R458" s="14" t="str">
        <f aca="false">IF(A458="","",IF(OR(B458="",I458&lt;=0,J458&lt;=0,K458&lt;=0,L458&lt;0,L458&gt;0.8),"CHECK","OK"))</f>
        <v/>
      </c>
    </row>
    <row r="459" customFormat="false" ht="15" hidden="false" customHeight="false" outlineLevel="0" collapsed="false">
      <c r="A459" s="8"/>
      <c r="B459" s="9"/>
      <c r="C459" s="8"/>
      <c r="D459" s="8"/>
      <c r="E459" s="8"/>
      <c r="F459" s="10"/>
      <c r="G459" s="10"/>
      <c r="H459" s="10"/>
      <c r="I459" s="11"/>
      <c r="J459" s="12"/>
      <c r="K459" s="12"/>
      <c r="L459" s="13"/>
      <c r="M459" s="14" t="str">
        <f aca="false">IF(B459="","",YEAR(B459)&amp;"-"&amp;IF(MONTH(B459)&lt;10,"0"&amp;MONTH(B459),MONTH(B459)))</f>
        <v/>
      </c>
      <c r="N459" s="15" t="str">
        <f aca="false">IF(A459="","",ROUND(I459*J459,2))</f>
        <v/>
      </c>
      <c r="O459" s="15" t="str">
        <f aca="false">IF(A459="","",ROUND(I459*J459*(1-L459),2))</f>
        <v/>
      </c>
      <c r="P459" s="15" t="str">
        <f aca="false">IF(A459="","",ROUND(I459*K459,2))</f>
        <v/>
      </c>
      <c r="Q459" s="15" t="str">
        <f aca="false">IF(A459="","",O459-P459)</f>
        <v/>
      </c>
      <c r="R459" s="14" t="str">
        <f aca="false">IF(A459="","",IF(OR(B459="",I459&lt;=0,J459&lt;=0,K459&lt;=0,L459&lt;0,L459&gt;0.8),"CHECK","OK"))</f>
        <v/>
      </c>
    </row>
    <row r="460" customFormat="false" ht="15" hidden="false" customHeight="false" outlineLevel="0" collapsed="false">
      <c r="A460" s="8"/>
      <c r="B460" s="9"/>
      <c r="C460" s="8"/>
      <c r="D460" s="8"/>
      <c r="E460" s="8"/>
      <c r="F460" s="10"/>
      <c r="G460" s="10"/>
      <c r="H460" s="10"/>
      <c r="I460" s="11"/>
      <c r="J460" s="12"/>
      <c r="K460" s="12"/>
      <c r="L460" s="13"/>
      <c r="M460" s="14" t="str">
        <f aca="false">IF(B460="","",YEAR(B460)&amp;"-"&amp;IF(MONTH(B460)&lt;10,"0"&amp;MONTH(B460),MONTH(B460)))</f>
        <v/>
      </c>
      <c r="N460" s="15" t="str">
        <f aca="false">IF(A460="","",ROUND(I460*J460,2))</f>
        <v/>
      </c>
      <c r="O460" s="15" t="str">
        <f aca="false">IF(A460="","",ROUND(I460*J460*(1-L460),2))</f>
        <v/>
      </c>
      <c r="P460" s="15" t="str">
        <f aca="false">IF(A460="","",ROUND(I460*K460,2))</f>
        <v/>
      </c>
      <c r="Q460" s="15" t="str">
        <f aca="false">IF(A460="","",O460-P460)</f>
        <v/>
      </c>
      <c r="R460" s="14" t="str">
        <f aca="false">IF(A460="","",IF(OR(B460="",I460&lt;=0,J460&lt;=0,K460&lt;=0,L460&lt;0,L460&gt;0.8),"CHECK","OK"))</f>
        <v/>
      </c>
    </row>
    <row r="461" customFormat="false" ht="15" hidden="false" customHeight="false" outlineLevel="0" collapsed="false">
      <c r="A461" s="8"/>
      <c r="B461" s="9"/>
      <c r="C461" s="8"/>
      <c r="D461" s="8"/>
      <c r="E461" s="8"/>
      <c r="F461" s="10"/>
      <c r="G461" s="10"/>
      <c r="H461" s="10"/>
      <c r="I461" s="11"/>
      <c r="J461" s="12"/>
      <c r="K461" s="12"/>
      <c r="L461" s="13"/>
      <c r="M461" s="14" t="str">
        <f aca="false">IF(B461="","",YEAR(B461)&amp;"-"&amp;IF(MONTH(B461)&lt;10,"0"&amp;MONTH(B461),MONTH(B461)))</f>
        <v/>
      </c>
      <c r="N461" s="15" t="str">
        <f aca="false">IF(A461="","",ROUND(I461*J461,2))</f>
        <v/>
      </c>
      <c r="O461" s="15" t="str">
        <f aca="false">IF(A461="","",ROUND(I461*J461*(1-L461),2))</f>
        <v/>
      </c>
      <c r="P461" s="15" t="str">
        <f aca="false">IF(A461="","",ROUND(I461*K461,2))</f>
        <v/>
      </c>
      <c r="Q461" s="15" t="str">
        <f aca="false">IF(A461="","",O461-P461)</f>
        <v/>
      </c>
      <c r="R461" s="14" t="str">
        <f aca="false">IF(A461="","",IF(OR(B461="",I461&lt;=0,J461&lt;=0,K461&lt;=0,L461&lt;0,L461&gt;0.8),"CHECK","OK"))</f>
        <v/>
      </c>
    </row>
    <row r="462" customFormat="false" ht="15" hidden="false" customHeight="false" outlineLevel="0" collapsed="false">
      <c r="A462" s="8"/>
      <c r="B462" s="9"/>
      <c r="C462" s="8"/>
      <c r="D462" s="8"/>
      <c r="E462" s="8"/>
      <c r="F462" s="10"/>
      <c r="G462" s="10"/>
      <c r="H462" s="10"/>
      <c r="I462" s="11"/>
      <c r="J462" s="12"/>
      <c r="K462" s="12"/>
      <c r="L462" s="13"/>
      <c r="M462" s="14" t="str">
        <f aca="false">IF(B462="","",YEAR(B462)&amp;"-"&amp;IF(MONTH(B462)&lt;10,"0"&amp;MONTH(B462),MONTH(B462)))</f>
        <v/>
      </c>
      <c r="N462" s="15" t="str">
        <f aca="false">IF(A462="","",ROUND(I462*J462,2))</f>
        <v/>
      </c>
      <c r="O462" s="15" t="str">
        <f aca="false">IF(A462="","",ROUND(I462*J462*(1-L462),2))</f>
        <v/>
      </c>
      <c r="P462" s="15" t="str">
        <f aca="false">IF(A462="","",ROUND(I462*K462,2))</f>
        <v/>
      </c>
      <c r="Q462" s="15" t="str">
        <f aca="false">IF(A462="","",O462-P462)</f>
        <v/>
      </c>
      <c r="R462" s="14" t="str">
        <f aca="false">IF(A462="","",IF(OR(B462="",I462&lt;=0,J462&lt;=0,K462&lt;=0,L462&lt;0,L462&gt;0.8),"CHECK","OK"))</f>
        <v/>
      </c>
    </row>
    <row r="463" customFormat="false" ht="15" hidden="false" customHeight="false" outlineLevel="0" collapsed="false">
      <c r="A463" s="8"/>
      <c r="B463" s="9"/>
      <c r="C463" s="8"/>
      <c r="D463" s="8"/>
      <c r="E463" s="8"/>
      <c r="F463" s="10"/>
      <c r="G463" s="10"/>
      <c r="H463" s="10"/>
      <c r="I463" s="11"/>
      <c r="J463" s="12"/>
      <c r="K463" s="12"/>
      <c r="L463" s="13"/>
      <c r="M463" s="14" t="str">
        <f aca="false">IF(B463="","",YEAR(B463)&amp;"-"&amp;IF(MONTH(B463)&lt;10,"0"&amp;MONTH(B463),MONTH(B463)))</f>
        <v/>
      </c>
      <c r="N463" s="15" t="str">
        <f aca="false">IF(A463="","",ROUND(I463*J463,2))</f>
        <v/>
      </c>
      <c r="O463" s="15" t="str">
        <f aca="false">IF(A463="","",ROUND(I463*J463*(1-L463),2))</f>
        <v/>
      </c>
      <c r="P463" s="15" t="str">
        <f aca="false">IF(A463="","",ROUND(I463*K463,2))</f>
        <v/>
      </c>
      <c r="Q463" s="15" t="str">
        <f aca="false">IF(A463="","",O463-P463)</f>
        <v/>
      </c>
      <c r="R463" s="14" t="str">
        <f aca="false">IF(A463="","",IF(OR(B463="",I463&lt;=0,J463&lt;=0,K463&lt;=0,L463&lt;0,L463&gt;0.8),"CHECK","OK"))</f>
        <v/>
      </c>
    </row>
    <row r="464" customFormat="false" ht="15" hidden="false" customHeight="false" outlineLevel="0" collapsed="false">
      <c r="A464" s="8"/>
      <c r="B464" s="9"/>
      <c r="C464" s="8"/>
      <c r="D464" s="8"/>
      <c r="E464" s="8"/>
      <c r="F464" s="10"/>
      <c r="G464" s="10"/>
      <c r="H464" s="10"/>
      <c r="I464" s="11"/>
      <c r="J464" s="12"/>
      <c r="K464" s="12"/>
      <c r="L464" s="13"/>
      <c r="M464" s="14" t="str">
        <f aca="false">IF(B464="","",YEAR(B464)&amp;"-"&amp;IF(MONTH(B464)&lt;10,"0"&amp;MONTH(B464),MONTH(B464)))</f>
        <v/>
      </c>
      <c r="N464" s="15" t="str">
        <f aca="false">IF(A464="","",ROUND(I464*J464,2))</f>
        <v/>
      </c>
      <c r="O464" s="15" t="str">
        <f aca="false">IF(A464="","",ROUND(I464*J464*(1-L464),2))</f>
        <v/>
      </c>
      <c r="P464" s="15" t="str">
        <f aca="false">IF(A464="","",ROUND(I464*K464,2))</f>
        <v/>
      </c>
      <c r="Q464" s="15" t="str">
        <f aca="false">IF(A464="","",O464-P464)</f>
        <v/>
      </c>
      <c r="R464" s="14" t="str">
        <f aca="false">IF(A464="","",IF(OR(B464="",I464&lt;=0,J464&lt;=0,K464&lt;=0,L464&lt;0,L464&gt;0.8),"CHECK","OK"))</f>
        <v/>
      </c>
    </row>
    <row r="465" customFormat="false" ht="15" hidden="false" customHeight="false" outlineLevel="0" collapsed="false">
      <c r="A465" s="8"/>
      <c r="B465" s="9"/>
      <c r="C465" s="8"/>
      <c r="D465" s="8"/>
      <c r="E465" s="8"/>
      <c r="F465" s="10"/>
      <c r="G465" s="10"/>
      <c r="H465" s="10"/>
      <c r="I465" s="11"/>
      <c r="J465" s="12"/>
      <c r="K465" s="12"/>
      <c r="L465" s="13"/>
      <c r="M465" s="14" t="str">
        <f aca="false">IF(B465="","",YEAR(B465)&amp;"-"&amp;IF(MONTH(B465)&lt;10,"0"&amp;MONTH(B465),MONTH(B465)))</f>
        <v/>
      </c>
      <c r="N465" s="15" t="str">
        <f aca="false">IF(A465="","",ROUND(I465*J465,2))</f>
        <v/>
      </c>
      <c r="O465" s="15" t="str">
        <f aca="false">IF(A465="","",ROUND(I465*J465*(1-L465),2))</f>
        <v/>
      </c>
      <c r="P465" s="15" t="str">
        <f aca="false">IF(A465="","",ROUND(I465*K465,2))</f>
        <v/>
      </c>
      <c r="Q465" s="15" t="str">
        <f aca="false">IF(A465="","",O465-P465)</f>
        <v/>
      </c>
      <c r="R465" s="14" t="str">
        <f aca="false">IF(A465="","",IF(OR(B465="",I465&lt;=0,J465&lt;=0,K465&lt;=0,L465&lt;0,L465&gt;0.8),"CHECK","OK"))</f>
        <v/>
      </c>
    </row>
    <row r="466" customFormat="false" ht="15" hidden="false" customHeight="false" outlineLevel="0" collapsed="false">
      <c r="A466" s="8"/>
      <c r="B466" s="9"/>
      <c r="C466" s="8"/>
      <c r="D466" s="8"/>
      <c r="E466" s="8"/>
      <c r="F466" s="10"/>
      <c r="G466" s="10"/>
      <c r="H466" s="10"/>
      <c r="I466" s="11"/>
      <c r="J466" s="12"/>
      <c r="K466" s="12"/>
      <c r="L466" s="13"/>
      <c r="M466" s="14" t="str">
        <f aca="false">IF(B466="","",YEAR(B466)&amp;"-"&amp;IF(MONTH(B466)&lt;10,"0"&amp;MONTH(B466),MONTH(B466)))</f>
        <v/>
      </c>
      <c r="N466" s="15" t="str">
        <f aca="false">IF(A466="","",ROUND(I466*J466,2))</f>
        <v/>
      </c>
      <c r="O466" s="15" t="str">
        <f aca="false">IF(A466="","",ROUND(I466*J466*(1-L466),2))</f>
        <v/>
      </c>
      <c r="P466" s="15" t="str">
        <f aca="false">IF(A466="","",ROUND(I466*K466,2))</f>
        <v/>
      </c>
      <c r="Q466" s="15" t="str">
        <f aca="false">IF(A466="","",O466-P466)</f>
        <v/>
      </c>
      <c r="R466" s="14" t="str">
        <f aca="false">IF(A466="","",IF(OR(B466="",I466&lt;=0,J466&lt;=0,K466&lt;=0,L466&lt;0,L466&gt;0.8),"CHECK","OK"))</f>
        <v/>
      </c>
    </row>
    <row r="467" customFormat="false" ht="15" hidden="false" customHeight="false" outlineLevel="0" collapsed="false">
      <c r="A467" s="8"/>
      <c r="B467" s="9"/>
      <c r="C467" s="8"/>
      <c r="D467" s="8"/>
      <c r="E467" s="8"/>
      <c r="F467" s="10"/>
      <c r="G467" s="10"/>
      <c r="H467" s="10"/>
      <c r="I467" s="11"/>
      <c r="J467" s="12"/>
      <c r="K467" s="12"/>
      <c r="L467" s="13"/>
      <c r="M467" s="14" t="str">
        <f aca="false">IF(B467="","",YEAR(B467)&amp;"-"&amp;IF(MONTH(B467)&lt;10,"0"&amp;MONTH(B467),MONTH(B467)))</f>
        <v/>
      </c>
      <c r="N467" s="15" t="str">
        <f aca="false">IF(A467="","",ROUND(I467*J467,2))</f>
        <v/>
      </c>
      <c r="O467" s="15" t="str">
        <f aca="false">IF(A467="","",ROUND(I467*J467*(1-L467),2))</f>
        <v/>
      </c>
      <c r="P467" s="15" t="str">
        <f aca="false">IF(A467="","",ROUND(I467*K467,2))</f>
        <v/>
      </c>
      <c r="Q467" s="15" t="str">
        <f aca="false">IF(A467="","",O467-P467)</f>
        <v/>
      </c>
      <c r="R467" s="14" t="str">
        <f aca="false">IF(A467="","",IF(OR(B467="",I467&lt;=0,J467&lt;=0,K467&lt;=0,L467&lt;0,L467&gt;0.8),"CHECK","OK"))</f>
        <v/>
      </c>
    </row>
    <row r="468" customFormat="false" ht="15" hidden="false" customHeight="false" outlineLevel="0" collapsed="false">
      <c r="A468" s="8"/>
      <c r="B468" s="9"/>
      <c r="C468" s="8"/>
      <c r="D468" s="8"/>
      <c r="E468" s="8"/>
      <c r="F468" s="10"/>
      <c r="G468" s="10"/>
      <c r="H468" s="10"/>
      <c r="I468" s="11"/>
      <c r="J468" s="12"/>
      <c r="K468" s="12"/>
      <c r="L468" s="13"/>
      <c r="M468" s="14" t="str">
        <f aca="false">IF(B468="","",YEAR(B468)&amp;"-"&amp;IF(MONTH(B468)&lt;10,"0"&amp;MONTH(B468),MONTH(B468)))</f>
        <v/>
      </c>
      <c r="N468" s="15" t="str">
        <f aca="false">IF(A468="","",ROUND(I468*J468,2))</f>
        <v/>
      </c>
      <c r="O468" s="15" t="str">
        <f aca="false">IF(A468="","",ROUND(I468*J468*(1-L468),2))</f>
        <v/>
      </c>
      <c r="P468" s="15" t="str">
        <f aca="false">IF(A468="","",ROUND(I468*K468,2))</f>
        <v/>
      </c>
      <c r="Q468" s="15" t="str">
        <f aca="false">IF(A468="","",O468-P468)</f>
        <v/>
      </c>
      <c r="R468" s="14" t="str">
        <f aca="false">IF(A468="","",IF(OR(B468="",I468&lt;=0,J468&lt;=0,K468&lt;=0,L468&lt;0,L468&gt;0.8),"CHECK","OK"))</f>
        <v/>
      </c>
    </row>
    <row r="469" customFormat="false" ht="15" hidden="false" customHeight="false" outlineLevel="0" collapsed="false">
      <c r="A469" s="8"/>
      <c r="B469" s="9"/>
      <c r="C469" s="8"/>
      <c r="D469" s="8"/>
      <c r="E469" s="8"/>
      <c r="F469" s="10"/>
      <c r="G469" s="10"/>
      <c r="H469" s="10"/>
      <c r="I469" s="11"/>
      <c r="J469" s="12"/>
      <c r="K469" s="12"/>
      <c r="L469" s="13"/>
      <c r="M469" s="14" t="str">
        <f aca="false">IF(B469="","",YEAR(B469)&amp;"-"&amp;IF(MONTH(B469)&lt;10,"0"&amp;MONTH(B469),MONTH(B469)))</f>
        <v/>
      </c>
      <c r="N469" s="15" t="str">
        <f aca="false">IF(A469="","",ROUND(I469*J469,2))</f>
        <v/>
      </c>
      <c r="O469" s="15" t="str">
        <f aca="false">IF(A469="","",ROUND(I469*J469*(1-L469),2))</f>
        <v/>
      </c>
      <c r="P469" s="15" t="str">
        <f aca="false">IF(A469="","",ROUND(I469*K469,2))</f>
        <v/>
      </c>
      <c r="Q469" s="15" t="str">
        <f aca="false">IF(A469="","",O469-P469)</f>
        <v/>
      </c>
      <c r="R469" s="14" t="str">
        <f aca="false">IF(A469="","",IF(OR(B469="",I469&lt;=0,J469&lt;=0,K469&lt;=0,L469&lt;0,L469&gt;0.8),"CHECK","OK"))</f>
        <v/>
      </c>
    </row>
    <row r="470" customFormat="false" ht="15" hidden="false" customHeight="false" outlineLevel="0" collapsed="false">
      <c r="A470" s="8"/>
      <c r="B470" s="9"/>
      <c r="C470" s="8"/>
      <c r="D470" s="8"/>
      <c r="E470" s="8"/>
      <c r="F470" s="10"/>
      <c r="G470" s="10"/>
      <c r="H470" s="10"/>
      <c r="I470" s="11"/>
      <c r="J470" s="12"/>
      <c r="K470" s="12"/>
      <c r="L470" s="13"/>
      <c r="M470" s="14" t="str">
        <f aca="false">IF(B470="","",YEAR(B470)&amp;"-"&amp;IF(MONTH(B470)&lt;10,"0"&amp;MONTH(B470),MONTH(B470)))</f>
        <v/>
      </c>
      <c r="N470" s="15" t="str">
        <f aca="false">IF(A470="","",ROUND(I470*J470,2))</f>
        <v/>
      </c>
      <c r="O470" s="15" t="str">
        <f aca="false">IF(A470="","",ROUND(I470*J470*(1-L470),2))</f>
        <v/>
      </c>
      <c r="P470" s="15" t="str">
        <f aca="false">IF(A470="","",ROUND(I470*K470,2))</f>
        <v/>
      </c>
      <c r="Q470" s="15" t="str">
        <f aca="false">IF(A470="","",O470-P470)</f>
        <v/>
      </c>
      <c r="R470" s="14" t="str">
        <f aca="false">IF(A470="","",IF(OR(B470="",I470&lt;=0,J470&lt;=0,K470&lt;=0,L470&lt;0,L470&gt;0.8),"CHECK","OK"))</f>
        <v/>
      </c>
    </row>
    <row r="471" customFormat="false" ht="15" hidden="false" customHeight="false" outlineLevel="0" collapsed="false">
      <c r="A471" s="8"/>
      <c r="B471" s="9"/>
      <c r="C471" s="8"/>
      <c r="D471" s="8"/>
      <c r="E471" s="8"/>
      <c r="F471" s="10"/>
      <c r="G471" s="10"/>
      <c r="H471" s="10"/>
      <c r="I471" s="11"/>
      <c r="J471" s="12"/>
      <c r="K471" s="12"/>
      <c r="L471" s="13"/>
      <c r="M471" s="14" t="str">
        <f aca="false">IF(B471="","",YEAR(B471)&amp;"-"&amp;IF(MONTH(B471)&lt;10,"0"&amp;MONTH(B471),MONTH(B471)))</f>
        <v/>
      </c>
      <c r="N471" s="15" t="str">
        <f aca="false">IF(A471="","",ROUND(I471*J471,2))</f>
        <v/>
      </c>
      <c r="O471" s="15" t="str">
        <f aca="false">IF(A471="","",ROUND(I471*J471*(1-L471),2))</f>
        <v/>
      </c>
      <c r="P471" s="15" t="str">
        <f aca="false">IF(A471="","",ROUND(I471*K471,2))</f>
        <v/>
      </c>
      <c r="Q471" s="15" t="str">
        <f aca="false">IF(A471="","",O471-P471)</f>
        <v/>
      </c>
      <c r="R471" s="14" t="str">
        <f aca="false">IF(A471="","",IF(OR(B471="",I471&lt;=0,J471&lt;=0,K471&lt;=0,L471&lt;0,L471&gt;0.8),"CHECK","OK"))</f>
        <v/>
      </c>
    </row>
    <row r="472" customFormat="false" ht="15" hidden="false" customHeight="false" outlineLevel="0" collapsed="false">
      <c r="A472" s="8"/>
      <c r="B472" s="9"/>
      <c r="C472" s="8"/>
      <c r="D472" s="8"/>
      <c r="E472" s="8"/>
      <c r="F472" s="10"/>
      <c r="G472" s="10"/>
      <c r="H472" s="10"/>
      <c r="I472" s="11"/>
      <c r="J472" s="12"/>
      <c r="K472" s="12"/>
      <c r="L472" s="13"/>
      <c r="M472" s="14" t="str">
        <f aca="false">IF(B472="","",YEAR(B472)&amp;"-"&amp;IF(MONTH(B472)&lt;10,"0"&amp;MONTH(B472),MONTH(B472)))</f>
        <v/>
      </c>
      <c r="N472" s="15" t="str">
        <f aca="false">IF(A472="","",ROUND(I472*J472,2))</f>
        <v/>
      </c>
      <c r="O472" s="15" t="str">
        <f aca="false">IF(A472="","",ROUND(I472*J472*(1-L472),2))</f>
        <v/>
      </c>
      <c r="P472" s="15" t="str">
        <f aca="false">IF(A472="","",ROUND(I472*K472,2))</f>
        <v/>
      </c>
      <c r="Q472" s="15" t="str">
        <f aca="false">IF(A472="","",O472-P472)</f>
        <v/>
      </c>
      <c r="R472" s="14" t="str">
        <f aca="false">IF(A472="","",IF(OR(B472="",I472&lt;=0,J472&lt;=0,K472&lt;=0,L472&lt;0,L472&gt;0.8),"CHECK","OK"))</f>
        <v/>
      </c>
    </row>
    <row r="473" customFormat="false" ht="15" hidden="false" customHeight="false" outlineLevel="0" collapsed="false">
      <c r="A473" s="8"/>
      <c r="B473" s="9"/>
      <c r="C473" s="8"/>
      <c r="D473" s="8"/>
      <c r="E473" s="8"/>
      <c r="F473" s="10"/>
      <c r="G473" s="10"/>
      <c r="H473" s="10"/>
      <c r="I473" s="11"/>
      <c r="J473" s="12"/>
      <c r="K473" s="12"/>
      <c r="L473" s="13"/>
      <c r="M473" s="14" t="str">
        <f aca="false">IF(B473="","",YEAR(B473)&amp;"-"&amp;IF(MONTH(B473)&lt;10,"0"&amp;MONTH(B473),MONTH(B473)))</f>
        <v/>
      </c>
      <c r="N473" s="15" t="str">
        <f aca="false">IF(A473="","",ROUND(I473*J473,2))</f>
        <v/>
      </c>
      <c r="O473" s="15" t="str">
        <f aca="false">IF(A473="","",ROUND(I473*J473*(1-L473),2))</f>
        <v/>
      </c>
      <c r="P473" s="15" t="str">
        <f aca="false">IF(A473="","",ROUND(I473*K473,2))</f>
        <v/>
      </c>
      <c r="Q473" s="15" t="str">
        <f aca="false">IF(A473="","",O473-P473)</f>
        <v/>
      </c>
      <c r="R473" s="14" t="str">
        <f aca="false">IF(A473="","",IF(OR(B473="",I473&lt;=0,J473&lt;=0,K473&lt;=0,L473&lt;0,L473&gt;0.8),"CHECK","OK"))</f>
        <v/>
      </c>
    </row>
    <row r="474" customFormat="false" ht="15" hidden="false" customHeight="false" outlineLevel="0" collapsed="false">
      <c r="A474" s="8"/>
      <c r="B474" s="9"/>
      <c r="C474" s="8"/>
      <c r="D474" s="8"/>
      <c r="E474" s="8"/>
      <c r="F474" s="10"/>
      <c r="G474" s="10"/>
      <c r="H474" s="10"/>
      <c r="I474" s="11"/>
      <c r="J474" s="12"/>
      <c r="K474" s="12"/>
      <c r="L474" s="13"/>
      <c r="M474" s="14" t="str">
        <f aca="false">IF(B474="","",YEAR(B474)&amp;"-"&amp;IF(MONTH(B474)&lt;10,"0"&amp;MONTH(B474),MONTH(B474)))</f>
        <v/>
      </c>
      <c r="N474" s="15" t="str">
        <f aca="false">IF(A474="","",ROUND(I474*J474,2))</f>
        <v/>
      </c>
      <c r="O474" s="15" t="str">
        <f aca="false">IF(A474="","",ROUND(I474*J474*(1-L474),2))</f>
        <v/>
      </c>
      <c r="P474" s="15" t="str">
        <f aca="false">IF(A474="","",ROUND(I474*K474,2))</f>
        <v/>
      </c>
      <c r="Q474" s="15" t="str">
        <f aca="false">IF(A474="","",O474-P474)</f>
        <v/>
      </c>
      <c r="R474" s="14" t="str">
        <f aca="false">IF(A474="","",IF(OR(B474="",I474&lt;=0,J474&lt;=0,K474&lt;=0,L474&lt;0,L474&gt;0.8),"CHECK","OK"))</f>
        <v/>
      </c>
    </row>
    <row r="475" customFormat="false" ht="15" hidden="false" customHeight="false" outlineLevel="0" collapsed="false">
      <c r="A475" s="8"/>
      <c r="B475" s="9"/>
      <c r="C475" s="8"/>
      <c r="D475" s="8"/>
      <c r="E475" s="8"/>
      <c r="F475" s="10"/>
      <c r="G475" s="10"/>
      <c r="H475" s="10"/>
      <c r="I475" s="11"/>
      <c r="J475" s="12"/>
      <c r="K475" s="12"/>
      <c r="L475" s="13"/>
      <c r="M475" s="14" t="str">
        <f aca="false">IF(B475="","",YEAR(B475)&amp;"-"&amp;IF(MONTH(B475)&lt;10,"0"&amp;MONTH(B475),MONTH(B475)))</f>
        <v/>
      </c>
      <c r="N475" s="15" t="str">
        <f aca="false">IF(A475="","",ROUND(I475*J475,2))</f>
        <v/>
      </c>
      <c r="O475" s="15" t="str">
        <f aca="false">IF(A475="","",ROUND(I475*J475*(1-L475),2))</f>
        <v/>
      </c>
      <c r="P475" s="15" t="str">
        <f aca="false">IF(A475="","",ROUND(I475*K475,2))</f>
        <v/>
      </c>
      <c r="Q475" s="15" t="str">
        <f aca="false">IF(A475="","",O475-P475)</f>
        <v/>
      </c>
      <c r="R475" s="14" t="str">
        <f aca="false">IF(A475="","",IF(OR(B475="",I475&lt;=0,J475&lt;=0,K475&lt;=0,L475&lt;0,L475&gt;0.8),"CHECK","OK"))</f>
        <v/>
      </c>
    </row>
    <row r="476" customFormat="false" ht="15" hidden="false" customHeight="false" outlineLevel="0" collapsed="false">
      <c r="A476" s="8"/>
      <c r="B476" s="9"/>
      <c r="C476" s="8"/>
      <c r="D476" s="8"/>
      <c r="E476" s="8"/>
      <c r="F476" s="10"/>
      <c r="G476" s="10"/>
      <c r="H476" s="10"/>
      <c r="I476" s="11"/>
      <c r="J476" s="12"/>
      <c r="K476" s="12"/>
      <c r="L476" s="13"/>
      <c r="M476" s="14" t="str">
        <f aca="false">IF(B476="","",YEAR(B476)&amp;"-"&amp;IF(MONTH(B476)&lt;10,"0"&amp;MONTH(B476),MONTH(B476)))</f>
        <v/>
      </c>
      <c r="N476" s="15" t="str">
        <f aca="false">IF(A476="","",ROUND(I476*J476,2))</f>
        <v/>
      </c>
      <c r="O476" s="15" t="str">
        <f aca="false">IF(A476="","",ROUND(I476*J476*(1-L476),2))</f>
        <v/>
      </c>
      <c r="P476" s="15" t="str">
        <f aca="false">IF(A476="","",ROUND(I476*K476,2))</f>
        <v/>
      </c>
      <c r="Q476" s="15" t="str">
        <f aca="false">IF(A476="","",O476-P476)</f>
        <v/>
      </c>
      <c r="R476" s="14" t="str">
        <f aca="false">IF(A476="","",IF(OR(B476="",I476&lt;=0,J476&lt;=0,K476&lt;=0,L476&lt;0,L476&gt;0.8),"CHECK","OK"))</f>
        <v/>
      </c>
    </row>
    <row r="477" customFormat="false" ht="15" hidden="false" customHeight="false" outlineLevel="0" collapsed="false">
      <c r="A477" s="8"/>
      <c r="B477" s="9"/>
      <c r="C477" s="8"/>
      <c r="D477" s="8"/>
      <c r="E477" s="8"/>
      <c r="F477" s="10"/>
      <c r="G477" s="10"/>
      <c r="H477" s="10"/>
      <c r="I477" s="11"/>
      <c r="J477" s="12"/>
      <c r="K477" s="12"/>
      <c r="L477" s="13"/>
      <c r="M477" s="14" t="str">
        <f aca="false">IF(B477="","",YEAR(B477)&amp;"-"&amp;IF(MONTH(B477)&lt;10,"0"&amp;MONTH(B477),MONTH(B477)))</f>
        <v/>
      </c>
      <c r="N477" s="15" t="str">
        <f aca="false">IF(A477="","",ROUND(I477*J477,2))</f>
        <v/>
      </c>
      <c r="O477" s="15" t="str">
        <f aca="false">IF(A477="","",ROUND(I477*J477*(1-L477),2))</f>
        <v/>
      </c>
      <c r="P477" s="15" t="str">
        <f aca="false">IF(A477="","",ROUND(I477*K477,2))</f>
        <v/>
      </c>
      <c r="Q477" s="15" t="str">
        <f aca="false">IF(A477="","",O477-P477)</f>
        <v/>
      </c>
      <c r="R477" s="14" t="str">
        <f aca="false">IF(A477="","",IF(OR(B477="",I477&lt;=0,J477&lt;=0,K477&lt;=0,L477&lt;0,L477&gt;0.8),"CHECK","OK"))</f>
        <v/>
      </c>
    </row>
    <row r="478" customFormat="false" ht="15" hidden="false" customHeight="false" outlineLevel="0" collapsed="false">
      <c r="A478" s="8"/>
      <c r="B478" s="9"/>
      <c r="C478" s="8"/>
      <c r="D478" s="8"/>
      <c r="E478" s="8"/>
      <c r="F478" s="10"/>
      <c r="G478" s="10"/>
      <c r="H478" s="10"/>
      <c r="I478" s="11"/>
      <c r="J478" s="12"/>
      <c r="K478" s="12"/>
      <c r="L478" s="13"/>
      <c r="M478" s="14" t="str">
        <f aca="false">IF(B478="","",YEAR(B478)&amp;"-"&amp;IF(MONTH(B478)&lt;10,"0"&amp;MONTH(B478),MONTH(B478)))</f>
        <v/>
      </c>
      <c r="N478" s="15" t="str">
        <f aca="false">IF(A478="","",ROUND(I478*J478,2))</f>
        <v/>
      </c>
      <c r="O478" s="15" t="str">
        <f aca="false">IF(A478="","",ROUND(I478*J478*(1-L478),2))</f>
        <v/>
      </c>
      <c r="P478" s="15" t="str">
        <f aca="false">IF(A478="","",ROUND(I478*K478,2))</f>
        <v/>
      </c>
      <c r="Q478" s="15" t="str">
        <f aca="false">IF(A478="","",O478-P478)</f>
        <v/>
      </c>
      <c r="R478" s="14" t="str">
        <f aca="false">IF(A478="","",IF(OR(B478="",I478&lt;=0,J478&lt;=0,K478&lt;=0,L478&lt;0,L478&gt;0.8),"CHECK","OK"))</f>
        <v/>
      </c>
    </row>
    <row r="479" customFormat="false" ht="15" hidden="false" customHeight="false" outlineLevel="0" collapsed="false">
      <c r="A479" s="8"/>
      <c r="B479" s="9"/>
      <c r="C479" s="8"/>
      <c r="D479" s="8"/>
      <c r="E479" s="8"/>
      <c r="F479" s="10"/>
      <c r="G479" s="10"/>
      <c r="H479" s="10"/>
      <c r="I479" s="11"/>
      <c r="J479" s="12"/>
      <c r="K479" s="12"/>
      <c r="L479" s="13"/>
      <c r="M479" s="14" t="str">
        <f aca="false">IF(B479="","",YEAR(B479)&amp;"-"&amp;IF(MONTH(B479)&lt;10,"0"&amp;MONTH(B479),MONTH(B479)))</f>
        <v/>
      </c>
      <c r="N479" s="15" t="str">
        <f aca="false">IF(A479="","",ROUND(I479*J479,2))</f>
        <v/>
      </c>
      <c r="O479" s="15" t="str">
        <f aca="false">IF(A479="","",ROUND(I479*J479*(1-L479),2))</f>
        <v/>
      </c>
      <c r="P479" s="15" t="str">
        <f aca="false">IF(A479="","",ROUND(I479*K479,2))</f>
        <v/>
      </c>
      <c r="Q479" s="15" t="str">
        <f aca="false">IF(A479="","",O479-P479)</f>
        <v/>
      </c>
      <c r="R479" s="14" t="str">
        <f aca="false">IF(A479="","",IF(OR(B479="",I479&lt;=0,J479&lt;=0,K479&lt;=0,L479&lt;0,L479&gt;0.8),"CHECK","OK"))</f>
        <v/>
      </c>
    </row>
    <row r="480" customFormat="false" ht="15" hidden="false" customHeight="false" outlineLevel="0" collapsed="false">
      <c r="A480" s="8"/>
      <c r="B480" s="9"/>
      <c r="C480" s="8"/>
      <c r="D480" s="8"/>
      <c r="E480" s="8"/>
      <c r="F480" s="10"/>
      <c r="G480" s="10"/>
      <c r="H480" s="10"/>
      <c r="I480" s="11"/>
      <c r="J480" s="12"/>
      <c r="K480" s="12"/>
      <c r="L480" s="13"/>
      <c r="M480" s="14" t="str">
        <f aca="false">IF(B480="","",YEAR(B480)&amp;"-"&amp;IF(MONTH(B480)&lt;10,"0"&amp;MONTH(B480),MONTH(B480)))</f>
        <v/>
      </c>
      <c r="N480" s="15" t="str">
        <f aca="false">IF(A480="","",ROUND(I480*J480,2))</f>
        <v/>
      </c>
      <c r="O480" s="15" t="str">
        <f aca="false">IF(A480="","",ROUND(I480*J480*(1-L480),2))</f>
        <v/>
      </c>
      <c r="P480" s="15" t="str">
        <f aca="false">IF(A480="","",ROUND(I480*K480,2))</f>
        <v/>
      </c>
      <c r="Q480" s="15" t="str">
        <f aca="false">IF(A480="","",O480-P480)</f>
        <v/>
      </c>
      <c r="R480" s="14" t="str">
        <f aca="false">IF(A480="","",IF(OR(B480="",I480&lt;=0,J480&lt;=0,K480&lt;=0,L480&lt;0,L480&gt;0.8),"CHECK","OK"))</f>
        <v/>
      </c>
    </row>
    <row r="481" customFormat="false" ht="15" hidden="false" customHeight="false" outlineLevel="0" collapsed="false">
      <c r="A481" s="8"/>
      <c r="B481" s="9"/>
      <c r="C481" s="8"/>
      <c r="D481" s="8"/>
      <c r="E481" s="8"/>
      <c r="F481" s="10"/>
      <c r="G481" s="10"/>
      <c r="H481" s="10"/>
      <c r="I481" s="11"/>
      <c r="J481" s="12"/>
      <c r="K481" s="12"/>
      <c r="L481" s="13"/>
      <c r="M481" s="14" t="str">
        <f aca="false">IF(B481="","",YEAR(B481)&amp;"-"&amp;IF(MONTH(B481)&lt;10,"0"&amp;MONTH(B481),MONTH(B481)))</f>
        <v/>
      </c>
      <c r="N481" s="15" t="str">
        <f aca="false">IF(A481="","",ROUND(I481*J481,2))</f>
        <v/>
      </c>
      <c r="O481" s="15" t="str">
        <f aca="false">IF(A481="","",ROUND(I481*J481*(1-L481),2))</f>
        <v/>
      </c>
      <c r="P481" s="15" t="str">
        <f aca="false">IF(A481="","",ROUND(I481*K481,2))</f>
        <v/>
      </c>
      <c r="Q481" s="15" t="str">
        <f aca="false">IF(A481="","",O481-P481)</f>
        <v/>
      </c>
      <c r="R481" s="14" t="str">
        <f aca="false">IF(A481="","",IF(OR(B481="",I481&lt;=0,J481&lt;=0,K481&lt;=0,L481&lt;0,L481&gt;0.8),"CHECK","OK"))</f>
        <v/>
      </c>
    </row>
    <row r="482" customFormat="false" ht="15" hidden="false" customHeight="false" outlineLevel="0" collapsed="false">
      <c r="A482" s="8"/>
      <c r="B482" s="9"/>
      <c r="C482" s="8"/>
      <c r="D482" s="8"/>
      <c r="E482" s="8"/>
      <c r="F482" s="10"/>
      <c r="G482" s="10"/>
      <c r="H482" s="10"/>
      <c r="I482" s="11"/>
      <c r="J482" s="12"/>
      <c r="K482" s="12"/>
      <c r="L482" s="13"/>
      <c r="M482" s="14" t="str">
        <f aca="false">IF(B482="","",YEAR(B482)&amp;"-"&amp;IF(MONTH(B482)&lt;10,"0"&amp;MONTH(B482),MONTH(B482)))</f>
        <v/>
      </c>
      <c r="N482" s="15" t="str">
        <f aca="false">IF(A482="","",ROUND(I482*J482,2))</f>
        <v/>
      </c>
      <c r="O482" s="15" t="str">
        <f aca="false">IF(A482="","",ROUND(I482*J482*(1-L482),2))</f>
        <v/>
      </c>
      <c r="P482" s="15" t="str">
        <f aca="false">IF(A482="","",ROUND(I482*K482,2))</f>
        <v/>
      </c>
      <c r="Q482" s="15" t="str">
        <f aca="false">IF(A482="","",O482-P482)</f>
        <v/>
      </c>
      <c r="R482" s="14" t="str">
        <f aca="false">IF(A482="","",IF(OR(B482="",I482&lt;=0,J482&lt;=0,K482&lt;=0,L482&lt;0,L482&gt;0.8),"CHECK","OK"))</f>
        <v/>
      </c>
    </row>
    <row r="483" customFormat="false" ht="15" hidden="false" customHeight="false" outlineLevel="0" collapsed="false">
      <c r="A483" s="8"/>
      <c r="B483" s="9"/>
      <c r="C483" s="8"/>
      <c r="D483" s="8"/>
      <c r="E483" s="8"/>
      <c r="F483" s="10"/>
      <c r="G483" s="10"/>
      <c r="H483" s="10"/>
      <c r="I483" s="11"/>
      <c r="J483" s="12"/>
      <c r="K483" s="12"/>
      <c r="L483" s="13"/>
      <c r="M483" s="14" t="str">
        <f aca="false">IF(B483="","",YEAR(B483)&amp;"-"&amp;IF(MONTH(B483)&lt;10,"0"&amp;MONTH(B483),MONTH(B483)))</f>
        <v/>
      </c>
      <c r="N483" s="15" t="str">
        <f aca="false">IF(A483="","",ROUND(I483*J483,2))</f>
        <v/>
      </c>
      <c r="O483" s="15" t="str">
        <f aca="false">IF(A483="","",ROUND(I483*J483*(1-L483),2))</f>
        <v/>
      </c>
      <c r="P483" s="15" t="str">
        <f aca="false">IF(A483="","",ROUND(I483*K483,2))</f>
        <v/>
      </c>
      <c r="Q483" s="15" t="str">
        <f aca="false">IF(A483="","",O483-P483)</f>
        <v/>
      </c>
      <c r="R483" s="14" t="str">
        <f aca="false">IF(A483="","",IF(OR(B483="",I483&lt;=0,J483&lt;=0,K483&lt;=0,L483&lt;0,L483&gt;0.8),"CHECK","OK"))</f>
        <v/>
      </c>
    </row>
    <row r="484" customFormat="false" ht="15" hidden="false" customHeight="false" outlineLevel="0" collapsed="false">
      <c r="A484" s="8"/>
      <c r="B484" s="9"/>
      <c r="C484" s="8"/>
      <c r="D484" s="8"/>
      <c r="E484" s="8"/>
      <c r="F484" s="10"/>
      <c r="G484" s="10"/>
      <c r="H484" s="10"/>
      <c r="I484" s="11"/>
      <c r="J484" s="12"/>
      <c r="K484" s="12"/>
      <c r="L484" s="13"/>
      <c r="M484" s="14" t="str">
        <f aca="false">IF(B484="","",YEAR(B484)&amp;"-"&amp;IF(MONTH(B484)&lt;10,"0"&amp;MONTH(B484),MONTH(B484)))</f>
        <v/>
      </c>
      <c r="N484" s="15" t="str">
        <f aca="false">IF(A484="","",ROUND(I484*J484,2))</f>
        <v/>
      </c>
      <c r="O484" s="15" t="str">
        <f aca="false">IF(A484="","",ROUND(I484*J484*(1-L484),2))</f>
        <v/>
      </c>
      <c r="P484" s="15" t="str">
        <f aca="false">IF(A484="","",ROUND(I484*K484,2))</f>
        <v/>
      </c>
      <c r="Q484" s="15" t="str">
        <f aca="false">IF(A484="","",O484-P484)</f>
        <v/>
      </c>
      <c r="R484" s="14" t="str">
        <f aca="false">IF(A484="","",IF(OR(B484="",I484&lt;=0,J484&lt;=0,K484&lt;=0,L484&lt;0,L484&gt;0.8),"CHECK","OK"))</f>
        <v/>
      </c>
    </row>
    <row r="485" customFormat="false" ht="15" hidden="false" customHeight="false" outlineLevel="0" collapsed="false">
      <c r="A485" s="8"/>
      <c r="B485" s="9"/>
      <c r="C485" s="8"/>
      <c r="D485" s="8"/>
      <c r="E485" s="8"/>
      <c r="F485" s="10"/>
      <c r="G485" s="10"/>
      <c r="H485" s="10"/>
      <c r="I485" s="11"/>
      <c r="J485" s="12"/>
      <c r="K485" s="12"/>
      <c r="L485" s="13"/>
      <c r="M485" s="14" t="str">
        <f aca="false">IF(B485="","",YEAR(B485)&amp;"-"&amp;IF(MONTH(B485)&lt;10,"0"&amp;MONTH(B485),MONTH(B485)))</f>
        <v/>
      </c>
      <c r="N485" s="15" t="str">
        <f aca="false">IF(A485="","",ROUND(I485*J485,2))</f>
        <v/>
      </c>
      <c r="O485" s="15" t="str">
        <f aca="false">IF(A485="","",ROUND(I485*J485*(1-L485),2))</f>
        <v/>
      </c>
      <c r="P485" s="15" t="str">
        <f aca="false">IF(A485="","",ROUND(I485*K485,2))</f>
        <v/>
      </c>
      <c r="Q485" s="15" t="str">
        <f aca="false">IF(A485="","",O485-P485)</f>
        <v/>
      </c>
      <c r="R485" s="14" t="str">
        <f aca="false">IF(A485="","",IF(OR(B485="",I485&lt;=0,J485&lt;=0,K485&lt;=0,L485&lt;0,L485&gt;0.8),"CHECK","OK"))</f>
        <v/>
      </c>
    </row>
    <row r="486" customFormat="false" ht="15" hidden="false" customHeight="false" outlineLevel="0" collapsed="false">
      <c r="A486" s="8"/>
      <c r="B486" s="9"/>
      <c r="C486" s="8"/>
      <c r="D486" s="8"/>
      <c r="E486" s="8"/>
      <c r="F486" s="10"/>
      <c r="G486" s="10"/>
      <c r="H486" s="10"/>
      <c r="I486" s="11"/>
      <c r="J486" s="12"/>
      <c r="K486" s="12"/>
      <c r="L486" s="13"/>
      <c r="M486" s="14" t="str">
        <f aca="false">IF(B486="","",YEAR(B486)&amp;"-"&amp;IF(MONTH(B486)&lt;10,"0"&amp;MONTH(B486),MONTH(B486)))</f>
        <v/>
      </c>
      <c r="N486" s="15" t="str">
        <f aca="false">IF(A486="","",ROUND(I486*J486,2))</f>
        <v/>
      </c>
      <c r="O486" s="15" t="str">
        <f aca="false">IF(A486="","",ROUND(I486*J486*(1-L486),2))</f>
        <v/>
      </c>
      <c r="P486" s="15" t="str">
        <f aca="false">IF(A486="","",ROUND(I486*K486,2))</f>
        <v/>
      </c>
      <c r="Q486" s="15" t="str">
        <f aca="false">IF(A486="","",O486-P486)</f>
        <v/>
      </c>
      <c r="R486" s="14" t="str">
        <f aca="false">IF(A486="","",IF(OR(B486="",I486&lt;=0,J486&lt;=0,K486&lt;=0,L486&lt;0,L486&gt;0.8),"CHECK","OK"))</f>
        <v/>
      </c>
    </row>
    <row r="487" customFormat="false" ht="15" hidden="false" customHeight="false" outlineLevel="0" collapsed="false">
      <c r="A487" s="8"/>
      <c r="B487" s="9"/>
      <c r="C487" s="8"/>
      <c r="D487" s="8"/>
      <c r="E487" s="8"/>
      <c r="F487" s="10"/>
      <c r="G487" s="10"/>
      <c r="H487" s="10"/>
      <c r="I487" s="11"/>
      <c r="J487" s="12"/>
      <c r="K487" s="12"/>
      <c r="L487" s="13"/>
      <c r="M487" s="14" t="str">
        <f aca="false">IF(B487="","",YEAR(B487)&amp;"-"&amp;IF(MONTH(B487)&lt;10,"0"&amp;MONTH(B487),MONTH(B487)))</f>
        <v/>
      </c>
      <c r="N487" s="15" t="str">
        <f aca="false">IF(A487="","",ROUND(I487*J487,2))</f>
        <v/>
      </c>
      <c r="O487" s="15" t="str">
        <f aca="false">IF(A487="","",ROUND(I487*J487*(1-L487),2))</f>
        <v/>
      </c>
      <c r="P487" s="15" t="str">
        <f aca="false">IF(A487="","",ROUND(I487*K487,2))</f>
        <v/>
      </c>
      <c r="Q487" s="15" t="str">
        <f aca="false">IF(A487="","",O487-P487)</f>
        <v/>
      </c>
      <c r="R487" s="14" t="str">
        <f aca="false">IF(A487="","",IF(OR(B487="",I487&lt;=0,J487&lt;=0,K487&lt;=0,L487&lt;0,L487&gt;0.8),"CHECK","OK"))</f>
        <v/>
      </c>
    </row>
    <row r="488" customFormat="false" ht="15" hidden="false" customHeight="false" outlineLevel="0" collapsed="false">
      <c r="A488" s="8"/>
      <c r="B488" s="9"/>
      <c r="C488" s="8"/>
      <c r="D488" s="8"/>
      <c r="E488" s="8"/>
      <c r="F488" s="10"/>
      <c r="G488" s="10"/>
      <c r="H488" s="10"/>
      <c r="I488" s="11"/>
      <c r="J488" s="12"/>
      <c r="K488" s="12"/>
      <c r="L488" s="13"/>
      <c r="M488" s="14" t="str">
        <f aca="false">IF(B488="","",YEAR(B488)&amp;"-"&amp;IF(MONTH(B488)&lt;10,"0"&amp;MONTH(B488),MONTH(B488)))</f>
        <v/>
      </c>
      <c r="N488" s="15" t="str">
        <f aca="false">IF(A488="","",ROUND(I488*J488,2))</f>
        <v/>
      </c>
      <c r="O488" s="15" t="str">
        <f aca="false">IF(A488="","",ROUND(I488*J488*(1-L488),2))</f>
        <v/>
      </c>
      <c r="P488" s="15" t="str">
        <f aca="false">IF(A488="","",ROUND(I488*K488,2))</f>
        <v/>
      </c>
      <c r="Q488" s="15" t="str">
        <f aca="false">IF(A488="","",O488-P488)</f>
        <v/>
      </c>
      <c r="R488" s="14" t="str">
        <f aca="false">IF(A488="","",IF(OR(B488="",I488&lt;=0,J488&lt;=0,K488&lt;=0,L488&lt;0,L488&gt;0.8),"CHECK","OK"))</f>
        <v/>
      </c>
    </row>
    <row r="489" customFormat="false" ht="15" hidden="false" customHeight="false" outlineLevel="0" collapsed="false">
      <c r="A489" s="8"/>
      <c r="B489" s="9"/>
      <c r="C489" s="8"/>
      <c r="D489" s="8"/>
      <c r="E489" s="8"/>
      <c r="F489" s="10"/>
      <c r="G489" s="10"/>
      <c r="H489" s="10"/>
      <c r="I489" s="11"/>
      <c r="J489" s="12"/>
      <c r="K489" s="12"/>
      <c r="L489" s="13"/>
      <c r="M489" s="14" t="str">
        <f aca="false">IF(B489="","",YEAR(B489)&amp;"-"&amp;IF(MONTH(B489)&lt;10,"0"&amp;MONTH(B489),MONTH(B489)))</f>
        <v/>
      </c>
      <c r="N489" s="15" t="str">
        <f aca="false">IF(A489="","",ROUND(I489*J489,2))</f>
        <v/>
      </c>
      <c r="O489" s="15" t="str">
        <f aca="false">IF(A489="","",ROUND(I489*J489*(1-L489),2))</f>
        <v/>
      </c>
      <c r="P489" s="15" t="str">
        <f aca="false">IF(A489="","",ROUND(I489*K489,2))</f>
        <v/>
      </c>
      <c r="Q489" s="15" t="str">
        <f aca="false">IF(A489="","",O489-P489)</f>
        <v/>
      </c>
      <c r="R489" s="14" t="str">
        <f aca="false">IF(A489="","",IF(OR(B489="",I489&lt;=0,J489&lt;=0,K489&lt;=0,L489&lt;0,L489&gt;0.8),"CHECK","OK"))</f>
        <v/>
      </c>
    </row>
    <row r="490" customFormat="false" ht="15" hidden="false" customHeight="false" outlineLevel="0" collapsed="false">
      <c r="A490" s="8"/>
      <c r="B490" s="9"/>
      <c r="C490" s="8"/>
      <c r="D490" s="8"/>
      <c r="E490" s="8"/>
      <c r="F490" s="10"/>
      <c r="G490" s="10"/>
      <c r="H490" s="10"/>
      <c r="I490" s="11"/>
      <c r="J490" s="12"/>
      <c r="K490" s="12"/>
      <c r="L490" s="13"/>
      <c r="M490" s="14" t="str">
        <f aca="false">IF(B490="","",YEAR(B490)&amp;"-"&amp;IF(MONTH(B490)&lt;10,"0"&amp;MONTH(B490),MONTH(B490)))</f>
        <v/>
      </c>
      <c r="N490" s="15" t="str">
        <f aca="false">IF(A490="","",ROUND(I490*J490,2))</f>
        <v/>
      </c>
      <c r="O490" s="15" t="str">
        <f aca="false">IF(A490="","",ROUND(I490*J490*(1-L490),2))</f>
        <v/>
      </c>
      <c r="P490" s="15" t="str">
        <f aca="false">IF(A490="","",ROUND(I490*K490,2))</f>
        <v/>
      </c>
      <c r="Q490" s="15" t="str">
        <f aca="false">IF(A490="","",O490-P490)</f>
        <v/>
      </c>
      <c r="R490" s="14" t="str">
        <f aca="false">IF(A490="","",IF(OR(B490="",I490&lt;=0,J490&lt;=0,K490&lt;=0,L490&lt;0,L490&gt;0.8),"CHECK","OK"))</f>
        <v/>
      </c>
    </row>
    <row r="491" customFormat="false" ht="15" hidden="false" customHeight="false" outlineLevel="0" collapsed="false">
      <c r="A491" s="8"/>
      <c r="B491" s="9"/>
      <c r="C491" s="8"/>
      <c r="D491" s="8"/>
      <c r="E491" s="8"/>
      <c r="F491" s="10"/>
      <c r="G491" s="10"/>
      <c r="H491" s="10"/>
      <c r="I491" s="11"/>
      <c r="J491" s="12"/>
      <c r="K491" s="12"/>
      <c r="L491" s="13"/>
      <c r="M491" s="14" t="str">
        <f aca="false">IF(B491="","",YEAR(B491)&amp;"-"&amp;IF(MONTH(B491)&lt;10,"0"&amp;MONTH(B491),MONTH(B491)))</f>
        <v/>
      </c>
      <c r="N491" s="15" t="str">
        <f aca="false">IF(A491="","",ROUND(I491*J491,2))</f>
        <v/>
      </c>
      <c r="O491" s="15" t="str">
        <f aca="false">IF(A491="","",ROUND(I491*J491*(1-L491),2))</f>
        <v/>
      </c>
      <c r="P491" s="15" t="str">
        <f aca="false">IF(A491="","",ROUND(I491*K491,2))</f>
        <v/>
      </c>
      <c r="Q491" s="15" t="str">
        <f aca="false">IF(A491="","",O491-P491)</f>
        <v/>
      </c>
      <c r="R491" s="14" t="str">
        <f aca="false">IF(A491="","",IF(OR(B491="",I491&lt;=0,J491&lt;=0,K491&lt;=0,L491&lt;0,L491&gt;0.8),"CHECK","OK"))</f>
        <v/>
      </c>
    </row>
    <row r="492" customFormat="false" ht="15" hidden="false" customHeight="false" outlineLevel="0" collapsed="false">
      <c r="A492" s="8"/>
      <c r="B492" s="9"/>
      <c r="C492" s="8"/>
      <c r="D492" s="8"/>
      <c r="E492" s="8"/>
      <c r="F492" s="10"/>
      <c r="G492" s="10"/>
      <c r="H492" s="10"/>
      <c r="I492" s="11"/>
      <c r="J492" s="12"/>
      <c r="K492" s="12"/>
      <c r="L492" s="13"/>
      <c r="M492" s="14" t="str">
        <f aca="false">IF(B492="","",YEAR(B492)&amp;"-"&amp;IF(MONTH(B492)&lt;10,"0"&amp;MONTH(B492),MONTH(B492)))</f>
        <v/>
      </c>
      <c r="N492" s="15" t="str">
        <f aca="false">IF(A492="","",ROUND(I492*J492,2))</f>
        <v/>
      </c>
      <c r="O492" s="15" t="str">
        <f aca="false">IF(A492="","",ROUND(I492*J492*(1-L492),2))</f>
        <v/>
      </c>
      <c r="P492" s="15" t="str">
        <f aca="false">IF(A492="","",ROUND(I492*K492,2))</f>
        <v/>
      </c>
      <c r="Q492" s="15" t="str">
        <f aca="false">IF(A492="","",O492-P492)</f>
        <v/>
      </c>
      <c r="R492" s="14" t="str">
        <f aca="false">IF(A492="","",IF(OR(B492="",I492&lt;=0,J492&lt;=0,K492&lt;=0,L492&lt;0,L492&gt;0.8),"CHECK","OK"))</f>
        <v/>
      </c>
    </row>
    <row r="493" customFormat="false" ht="15" hidden="false" customHeight="false" outlineLevel="0" collapsed="false">
      <c r="A493" s="8"/>
      <c r="B493" s="9"/>
      <c r="C493" s="8"/>
      <c r="D493" s="8"/>
      <c r="E493" s="8"/>
      <c r="F493" s="10"/>
      <c r="G493" s="10"/>
      <c r="H493" s="10"/>
      <c r="I493" s="11"/>
      <c r="J493" s="12"/>
      <c r="K493" s="12"/>
      <c r="L493" s="13"/>
      <c r="M493" s="14" t="str">
        <f aca="false">IF(B493="","",YEAR(B493)&amp;"-"&amp;IF(MONTH(B493)&lt;10,"0"&amp;MONTH(B493),MONTH(B493)))</f>
        <v/>
      </c>
      <c r="N493" s="15" t="str">
        <f aca="false">IF(A493="","",ROUND(I493*J493,2))</f>
        <v/>
      </c>
      <c r="O493" s="15" t="str">
        <f aca="false">IF(A493="","",ROUND(I493*J493*(1-L493),2))</f>
        <v/>
      </c>
      <c r="P493" s="15" t="str">
        <f aca="false">IF(A493="","",ROUND(I493*K493,2))</f>
        <v/>
      </c>
      <c r="Q493" s="15" t="str">
        <f aca="false">IF(A493="","",O493-P493)</f>
        <v/>
      </c>
      <c r="R493" s="14" t="str">
        <f aca="false">IF(A493="","",IF(OR(B493="",I493&lt;=0,J493&lt;=0,K493&lt;=0,L493&lt;0,L493&gt;0.8),"CHECK","OK"))</f>
        <v/>
      </c>
    </row>
    <row r="494" customFormat="false" ht="15" hidden="false" customHeight="false" outlineLevel="0" collapsed="false">
      <c r="A494" s="8"/>
      <c r="B494" s="9"/>
      <c r="C494" s="8"/>
      <c r="D494" s="8"/>
      <c r="E494" s="8"/>
      <c r="F494" s="10"/>
      <c r="G494" s="10"/>
      <c r="H494" s="10"/>
      <c r="I494" s="11"/>
      <c r="J494" s="12"/>
      <c r="K494" s="12"/>
      <c r="L494" s="13"/>
      <c r="M494" s="14" t="str">
        <f aca="false">IF(B494="","",YEAR(B494)&amp;"-"&amp;IF(MONTH(B494)&lt;10,"0"&amp;MONTH(B494),MONTH(B494)))</f>
        <v/>
      </c>
      <c r="N494" s="15" t="str">
        <f aca="false">IF(A494="","",ROUND(I494*J494,2))</f>
        <v/>
      </c>
      <c r="O494" s="15" t="str">
        <f aca="false">IF(A494="","",ROUND(I494*J494*(1-L494),2))</f>
        <v/>
      </c>
      <c r="P494" s="15" t="str">
        <f aca="false">IF(A494="","",ROUND(I494*K494,2))</f>
        <v/>
      </c>
      <c r="Q494" s="15" t="str">
        <f aca="false">IF(A494="","",O494-P494)</f>
        <v/>
      </c>
      <c r="R494" s="14" t="str">
        <f aca="false">IF(A494="","",IF(OR(B494="",I494&lt;=0,J494&lt;=0,K494&lt;=0,L494&lt;0,L494&gt;0.8),"CHECK","OK"))</f>
        <v/>
      </c>
    </row>
    <row r="495" customFormat="false" ht="15" hidden="false" customHeight="false" outlineLevel="0" collapsed="false">
      <c r="A495" s="8"/>
      <c r="B495" s="9"/>
      <c r="C495" s="8"/>
      <c r="D495" s="8"/>
      <c r="E495" s="8"/>
      <c r="F495" s="10"/>
      <c r="G495" s="10"/>
      <c r="H495" s="10"/>
      <c r="I495" s="11"/>
      <c r="J495" s="12"/>
      <c r="K495" s="12"/>
      <c r="L495" s="13"/>
      <c r="M495" s="14" t="str">
        <f aca="false">IF(B495="","",YEAR(B495)&amp;"-"&amp;IF(MONTH(B495)&lt;10,"0"&amp;MONTH(B495),MONTH(B495)))</f>
        <v/>
      </c>
      <c r="N495" s="15" t="str">
        <f aca="false">IF(A495="","",ROUND(I495*J495,2))</f>
        <v/>
      </c>
      <c r="O495" s="15" t="str">
        <f aca="false">IF(A495="","",ROUND(I495*J495*(1-L495),2))</f>
        <v/>
      </c>
      <c r="P495" s="15" t="str">
        <f aca="false">IF(A495="","",ROUND(I495*K495,2))</f>
        <v/>
      </c>
      <c r="Q495" s="15" t="str">
        <f aca="false">IF(A495="","",O495-P495)</f>
        <v/>
      </c>
      <c r="R495" s="14" t="str">
        <f aca="false">IF(A495="","",IF(OR(B495="",I495&lt;=0,J495&lt;=0,K495&lt;=0,L495&lt;0,L495&gt;0.8),"CHECK","OK"))</f>
        <v/>
      </c>
    </row>
    <row r="496" customFormat="false" ht="15" hidden="false" customHeight="false" outlineLevel="0" collapsed="false">
      <c r="A496" s="8"/>
      <c r="B496" s="9"/>
      <c r="C496" s="8"/>
      <c r="D496" s="8"/>
      <c r="E496" s="8"/>
      <c r="F496" s="10"/>
      <c r="G496" s="10"/>
      <c r="H496" s="10"/>
      <c r="I496" s="11"/>
      <c r="J496" s="12"/>
      <c r="K496" s="12"/>
      <c r="L496" s="13"/>
      <c r="M496" s="14" t="str">
        <f aca="false">IF(B496="","",YEAR(B496)&amp;"-"&amp;IF(MONTH(B496)&lt;10,"0"&amp;MONTH(B496),MONTH(B496)))</f>
        <v/>
      </c>
      <c r="N496" s="15" t="str">
        <f aca="false">IF(A496="","",ROUND(I496*J496,2))</f>
        <v/>
      </c>
      <c r="O496" s="15" t="str">
        <f aca="false">IF(A496="","",ROUND(I496*J496*(1-L496),2))</f>
        <v/>
      </c>
      <c r="P496" s="15" t="str">
        <f aca="false">IF(A496="","",ROUND(I496*K496,2))</f>
        <v/>
      </c>
      <c r="Q496" s="15" t="str">
        <f aca="false">IF(A496="","",O496-P496)</f>
        <v/>
      </c>
      <c r="R496" s="14" t="str">
        <f aca="false">IF(A496="","",IF(OR(B496="",I496&lt;=0,J496&lt;=0,K496&lt;=0,L496&lt;0,L496&gt;0.8),"CHECK","OK"))</f>
        <v/>
      </c>
    </row>
    <row r="497" customFormat="false" ht="15" hidden="false" customHeight="false" outlineLevel="0" collapsed="false">
      <c r="A497" s="8"/>
      <c r="B497" s="9"/>
      <c r="C497" s="8"/>
      <c r="D497" s="8"/>
      <c r="E497" s="8"/>
      <c r="F497" s="10"/>
      <c r="G497" s="10"/>
      <c r="H497" s="10"/>
      <c r="I497" s="11"/>
      <c r="J497" s="12"/>
      <c r="K497" s="12"/>
      <c r="L497" s="13"/>
      <c r="M497" s="14" t="str">
        <f aca="false">IF(B497="","",YEAR(B497)&amp;"-"&amp;IF(MONTH(B497)&lt;10,"0"&amp;MONTH(B497),MONTH(B497)))</f>
        <v/>
      </c>
      <c r="N497" s="15" t="str">
        <f aca="false">IF(A497="","",ROUND(I497*J497,2))</f>
        <v/>
      </c>
      <c r="O497" s="15" t="str">
        <f aca="false">IF(A497="","",ROUND(I497*J497*(1-L497),2))</f>
        <v/>
      </c>
      <c r="P497" s="15" t="str">
        <f aca="false">IF(A497="","",ROUND(I497*K497,2))</f>
        <v/>
      </c>
      <c r="Q497" s="15" t="str">
        <f aca="false">IF(A497="","",O497-P497)</f>
        <v/>
      </c>
      <c r="R497" s="14" t="str">
        <f aca="false">IF(A497="","",IF(OR(B497="",I497&lt;=0,J497&lt;=0,K497&lt;=0,L497&lt;0,L497&gt;0.8),"CHECK","OK"))</f>
        <v/>
      </c>
    </row>
    <row r="498" customFormat="false" ht="15" hidden="false" customHeight="false" outlineLevel="0" collapsed="false">
      <c r="A498" s="8"/>
      <c r="B498" s="9"/>
      <c r="C498" s="8"/>
      <c r="D498" s="8"/>
      <c r="E498" s="8"/>
      <c r="F498" s="10"/>
      <c r="G498" s="10"/>
      <c r="H498" s="10"/>
      <c r="I498" s="11"/>
      <c r="J498" s="12"/>
      <c r="K498" s="12"/>
      <c r="L498" s="13"/>
      <c r="M498" s="14" t="str">
        <f aca="false">IF(B498="","",YEAR(B498)&amp;"-"&amp;IF(MONTH(B498)&lt;10,"0"&amp;MONTH(B498),MONTH(B498)))</f>
        <v/>
      </c>
      <c r="N498" s="15" t="str">
        <f aca="false">IF(A498="","",ROUND(I498*J498,2))</f>
        <v/>
      </c>
      <c r="O498" s="15" t="str">
        <f aca="false">IF(A498="","",ROUND(I498*J498*(1-L498),2))</f>
        <v/>
      </c>
      <c r="P498" s="15" t="str">
        <f aca="false">IF(A498="","",ROUND(I498*K498,2))</f>
        <v/>
      </c>
      <c r="Q498" s="15" t="str">
        <f aca="false">IF(A498="","",O498-P498)</f>
        <v/>
      </c>
      <c r="R498" s="14" t="str">
        <f aca="false">IF(A498="","",IF(OR(B498="",I498&lt;=0,J498&lt;=0,K498&lt;=0,L498&lt;0,L498&gt;0.8),"CHECK","OK"))</f>
        <v/>
      </c>
    </row>
    <row r="499" customFormat="false" ht="15" hidden="false" customHeight="false" outlineLevel="0" collapsed="false">
      <c r="A499" s="8"/>
      <c r="B499" s="9"/>
      <c r="C499" s="8"/>
      <c r="D499" s="8"/>
      <c r="E499" s="8"/>
      <c r="F499" s="10"/>
      <c r="G499" s="10"/>
      <c r="H499" s="10"/>
      <c r="I499" s="11"/>
      <c r="J499" s="12"/>
      <c r="K499" s="12"/>
      <c r="L499" s="13"/>
      <c r="M499" s="14" t="str">
        <f aca="false">IF(B499="","",YEAR(B499)&amp;"-"&amp;IF(MONTH(B499)&lt;10,"0"&amp;MONTH(B499),MONTH(B499)))</f>
        <v/>
      </c>
      <c r="N499" s="15" t="str">
        <f aca="false">IF(A499="","",ROUND(I499*J499,2))</f>
        <v/>
      </c>
      <c r="O499" s="15" t="str">
        <f aca="false">IF(A499="","",ROUND(I499*J499*(1-L499),2))</f>
        <v/>
      </c>
      <c r="P499" s="15" t="str">
        <f aca="false">IF(A499="","",ROUND(I499*K499,2))</f>
        <v/>
      </c>
      <c r="Q499" s="15" t="str">
        <f aca="false">IF(A499="","",O499-P499)</f>
        <v/>
      </c>
      <c r="R499" s="14" t="str">
        <f aca="false">IF(A499="","",IF(OR(B499="",I499&lt;=0,J499&lt;=0,K499&lt;=0,L499&lt;0,L499&gt;0.8),"CHECK","OK"))</f>
        <v/>
      </c>
    </row>
    <row r="500" customFormat="false" ht="15" hidden="false" customHeight="false" outlineLevel="0" collapsed="false">
      <c r="A500" s="8"/>
      <c r="B500" s="9"/>
      <c r="C500" s="8"/>
      <c r="D500" s="8"/>
      <c r="E500" s="8"/>
      <c r="F500" s="10"/>
      <c r="G500" s="10"/>
      <c r="H500" s="10"/>
      <c r="I500" s="11"/>
      <c r="J500" s="12"/>
      <c r="K500" s="12"/>
      <c r="L500" s="13"/>
      <c r="M500" s="14" t="str">
        <f aca="false">IF(B500="","",YEAR(B500)&amp;"-"&amp;IF(MONTH(B500)&lt;10,"0"&amp;MONTH(B500),MONTH(B500)))</f>
        <v/>
      </c>
      <c r="N500" s="15" t="str">
        <f aca="false">IF(A500="","",ROUND(I500*J500,2))</f>
        <v/>
      </c>
      <c r="O500" s="15" t="str">
        <f aca="false">IF(A500="","",ROUND(I500*J500*(1-L500),2))</f>
        <v/>
      </c>
      <c r="P500" s="15" t="str">
        <f aca="false">IF(A500="","",ROUND(I500*K500,2))</f>
        <v/>
      </c>
      <c r="Q500" s="15" t="str">
        <f aca="false">IF(A500="","",O500-P500)</f>
        <v/>
      </c>
      <c r="R500" s="14" t="str">
        <f aca="false">IF(A500="","",IF(OR(B500="",I500&lt;=0,J500&lt;=0,K500&lt;=0,L500&lt;0,L500&gt;0.8),"CHECK","OK"))</f>
        <v/>
      </c>
    </row>
    <row r="501" customFormat="false" ht="15" hidden="false" customHeight="false" outlineLevel="0" collapsed="false">
      <c r="A501" s="8"/>
      <c r="B501" s="9"/>
      <c r="C501" s="8"/>
      <c r="D501" s="8"/>
      <c r="E501" s="8"/>
      <c r="F501" s="10"/>
      <c r="G501" s="10"/>
      <c r="H501" s="10"/>
      <c r="I501" s="11"/>
      <c r="J501" s="12"/>
      <c r="K501" s="12"/>
      <c r="L501" s="13"/>
      <c r="M501" s="14" t="str">
        <f aca="false">IF(B501="","",YEAR(B501)&amp;"-"&amp;IF(MONTH(B501)&lt;10,"0"&amp;MONTH(B501),MONTH(B501)))</f>
        <v/>
      </c>
      <c r="N501" s="15" t="str">
        <f aca="false">IF(A501="","",ROUND(I501*J501,2))</f>
        <v/>
      </c>
      <c r="O501" s="15" t="str">
        <f aca="false">IF(A501="","",ROUND(I501*J501*(1-L501),2))</f>
        <v/>
      </c>
      <c r="P501" s="15" t="str">
        <f aca="false">IF(A501="","",ROUND(I501*K501,2))</f>
        <v/>
      </c>
      <c r="Q501" s="15" t="str">
        <f aca="false">IF(A501="","",O501-P501)</f>
        <v/>
      </c>
      <c r="R501" s="14" t="str">
        <f aca="false">IF(A501="","",IF(OR(B501="",I501&lt;=0,J501&lt;=0,K501&lt;=0,L501&lt;0,L501&gt;0.8),"CHECK","OK"))</f>
        <v/>
      </c>
    </row>
    <row r="502" customFormat="false" ht="15" hidden="false" customHeight="false" outlineLevel="0" collapsed="false">
      <c r="A502" s="8"/>
      <c r="B502" s="9"/>
      <c r="C502" s="8"/>
      <c r="D502" s="8"/>
      <c r="E502" s="8"/>
      <c r="F502" s="10"/>
      <c r="G502" s="10"/>
      <c r="H502" s="10"/>
      <c r="I502" s="11"/>
      <c r="J502" s="12"/>
      <c r="K502" s="12"/>
      <c r="L502" s="13"/>
      <c r="M502" s="14" t="str">
        <f aca="false">IF(B502="","",YEAR(B502)&amp;"-"&amp;IF(MONTH(B502)&lt;10,"0"&amp;MONTH(B502),MONTH(B502)))</f>
        <v/>
      </c>
      <c r="N502" s="15" t="str">
        <f aca="false">IF(A502="","",ROUND(I502*J502,2))</f>
        <v/>
      </c>
      <c r="O502" s="15" t="str">
        <f aca="false">IF(A502="","",ROUND(I502*J502*(1-L502),2))</f>
        <v/>
      </c>
      <c r="P502" s="15" t="str">
        <f aca="false">IF(A502="","",ROUND(I502*K502,2))</f>
        <v/>
      </c>
      <c r="Q502" s="15" t="str">
        <f aca="false">IF(A502="","",O502-P502)</f>
        <v/>
      </c>
      <c r="R502" s="14" t="str">
        <f aca="false">IF(A502="","",IF(OR(B502="",I502&lt;=0,J502&lt;=0,K502&lt;=0,L502&lt;0,L502&gt;0.8),"CHECK","OK"))</f>
        <v/>
      </c>
    </row>
    <row r="503" customFormat="false" ht="15" hidden="false" customHeight="false" outlineLevel="0" collapsed="false">
      <c r="A503" s="8"/>
      <c r="B503" s="9"/>
      <c r="C503" s="8"/>
      <c r="D503" s="8"/>
      <c r="E503" s="8"/>
      <c r="F503" s="10"/>
      <c r="G503" s="10"/>
      <c r="H503" s="10"/>
      <c r="I503" s="11"/>
      <c r="J503" s="12"/>
      <c r="K503" s="12"/>
      <c r="L503" s="13"/>
      <c r="M503" s="14" t="str">
        <f aca="false">IF(B503="","",YEAR(B503)&amp;"-"&amp;IF(MONTH(B503)&lt;10,"0"&amp;MONTH(B503),MONTH(B503)))</f>
        <v/>
      </c>
      <c r="N503" s="15" t="str">
        <f aca="false">IF(A503="","",ROUND(I503*J503,2))</f>
        <v/>
      </c>
      <c r="O503" s="15" t="str">
        <f aca="false">IF(A503="","",ROUND(I503*J503*(1-L503),2))</f>
        <v/>
      </c>
      <c r="P503" s="15" t="str">
        <f aca="false">IF(A503="","",ROUND(I503*K503,2))</f>
        <v/>
      </c>
      <c r="Q503" s="15" t="str">
        <f aca="false">IF(A503="","",O503-P503)</f>
        <v/>
      </c>
      <c r="R503" s="14" t="str">
        <f aca="false">IF(A503="","",IF(OR(B503="",I503&lt;=0,J503&lt;=0,K503&lt;=0,L503&lt;0,L503&gt;0.8),"CHECK","OK"))</f>
        <v/>
      </c>
    </row>
    <row r="504" customFormat="false" ht="15" hidden="false" customHeight="false" outlineLevel="0" collapsed="false">
      <c r="A504" s="8"/>
      <c r="B504" s="9"/>
      <c r="C504" s="8"/>
      <c r="D504" s="8"/>
      <c r="E504" s="8"/>
      <c r="F504" s="10"/>
      <c r="G504" s="10"/>
      <c r="H504" s="10"/>
      <c r="I504" s="11"/>
      <c r="J504" s="12"/>
      <c r="K504" s="12"/>
      <c r="L504" s="13"/>
      <c r="M504" s="14" t="str">
        <f aca="false">IF(B504="","",YEAR(B504)&amp;"-"&amp;IF(MONTH(B504)&lt;10,"0"&amp;MONTH(B504),MONTH(B504)))</f>
        <v/>
      </c>
      <c r="N504" s="15" t="str">
        <f aca="false">IF(A504="","",ROUND(I504*J504,2))</f>
        <v/>
      </c>
      <c r="O504" s="15" t="str">
        <f aca="false">IF(A504="","",ROUND(I504*J504*(1-L504),2))</f>
        <v/>
      </c>
      <c r="P504" s="15" t="str">
        <f aca="false">IF(A504="","",ROUND(I504*K504,2))</f>
        <v/>
      </c>
      <c r="Q504" s="15" t="str">
        <f aca="false">IF(A504="","",O504-P504)</f>
        <v/>
      </c>
      <c r="R504" s="14" t="str">
        <f aca="false">IF(A504="","",IF(OR(B504="",I504&lt;=0,J504&lt;=0,K504&lt;=0,L504&lt;0,L504&gt;0.8),"CHECK","OK"))</f>
        <v/>
      </c>
    </row>
  </sheetData>
  <mergeCells count="2">
    <mergeCell ref="A1:R1"/>
    <mergeCell ref="A2:R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3"/>
    <col collapsed="false" customWidth="true" hidden="false" outlineLevel="0" max="4" min="3" style="0" width="17"/>
    <col collapsed="false" customWidth="true" hidden="false" outlineLevel="0" max="5" min="5" style="0" width="14"/>
    <col collapsed="false" customWidth="true" hidden="false" outlineLevel="0" max="6" min="6" style="0" width="17"/>
    <col collapsed="false" customWidth="true" hidden="false" outlineLevel="0" max="7" min="7" style="0" width="15"/>
    <col collapsed="false" customWidth="true" hidden="false" outlineLevel="0" max="8" min="8" style="0" width="4"/>
    <col collapsed="false" customWidth="true" hidden="false" outlineLevel="0" max="12" min="9" style="0" width="16"/>
  </cols>
  <sheetData>
    <row r="1" customFormat="false" ht="27.75" hidden="false" customHeight="true" outlineLevel="0" collapsed="false">
      <c r="A1" s="1" t="s">
        <v>495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8.75" hidden="false" customHeight="true" outlineLevel="0" collapsed="false">
      <c r="A2" s="2" t="s">
        <v>496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customFormat="false" ht="24" hidden="false" customHeight="true" outlineLevel="0" collapsed="false">
      <c r="A4" s="22" t="s">
        <v>497</v>
      </c>
      <c r="B4" s="22"/>
      <c r="C4" s="23" t="s">
        <v>498</v>
      </c>
      <c r="D4" s="22" t="s">
        <v>499</v>
      </c>
      <c r="E4" s="22"/>
      <c r="F4" s="23" t="s">
        <v>500</v>
      </c>
      <c r="G4" s="22" t="s">
        <v>501</v>
      </c>
      <c r="H4" s="22"/>
      <c r="I4" s="23" t="s">
        <v>502</v>
      </c>
      <c r="J4" s="24" t="str">
        <f aca="false">"Active Report: "&amp;C4&amp;" vs. "&amp;F4&amp;" ("&amp;I4&amp;" Region)"</f>
        <v>Active Report: 2025-12 vs. 2025-11 (All Region)</v>
      </c>
      <c r="K4" s="24"/>
      <c r="L4" s="24"/>
    </row>
    <row r="6" customFormat="false" ht="18" hidden="false" customHeight="true" outlineLevel="0" collapsed="false">
      <c r="A6" s="25" t="s">
        <v>503</v>
      </c>
      <c r="B6" s="25"/>
      <c r="C6" s="25" t="s">
        <v>504</v>
      </c>
      <c r="D6" s="25"/>
      <c r="E6" s="25" t="s">
        <v>505</v>
      </c>
      <c r="F6" s="25"/>
      <c r="G6" s="25" t="s">
        <v>506</v>
      </c>
      <c r="H6" s="25"/>
      <c r="I6" s="25" t="s">
        <v>507</v>
      </c>
      <c r="J6" s="25"/>
      <c r="K6" s="25" t="s">
        <v>508</v>
      </c>
      <c r="L6" s="25"/>
    </row>
    <row r="7" customFormat="false" ht="25.5" hidden="false" customHeight="true" outlineLevel="0" collapsed="false">
      <c r="A7" s="26" t="n">
        <f aca="false">C15</f>
        <v>100674.6</v>
      </c>
      <c r="B7" s="26"/>
      <c r="C7" s="26" t="n">
        <f aca="false">D15</f>
        <v>87344.9</v>
      </c>
      <c r="D7" s="26"/>
      <c r="E7" s="26" t="n">
        <f aca="false">F15</f>
        <v>28903.6</v>
      </c>
      <c r="F7" s="26"/>
      <c r="G7" s="27" t="n">
        <f aca="false">G15</f>
        <v>0.287099228603839</v>
      </c>
      <c r="H7" s="27"/>
      <c r="I7" s="28" t="n">
        <f aca="false">B15</f>
        <v>105</v>
      </c>
      <c r="J7" s="28"/>
      <c r="K7" s="26" t="n">
        <f aca="false">C37</f>
        <v>291633.55</v>
      </c>
      <c r="L7" s="26"/>
    </row>
    <row r="8" customFormat="false" ht="15.75" hidden="false" customHeight="true" outlineLevel="0" collapsed="false">
      <c r="A8" s="29" t="n">
        <f aca="false">E15</f>
        <v>0.152609940591838</v>
      </c>
      <c r="B8" s="29"/>
      <c r="C8" s="30" t="str">
        <f aca="false">"Benchmark Period: "&amp;F4</f>
        <v>Benchmark Period: 2025-11</v>
      </c>
      <c r="D8" s="30"/>
      <c r="E8" s="30" t="str">
        <f aca="false">"Profit Margin: "&amp;TEXT(G15,"0.0%")</f>
        <v>Profit Margin: 28.7%</v>
      </c>
      <c r="F8" s="30"/>
      <c r="G8" s="30" t="str">
        <f aca="false">"Orders in Month: "&amp;B15</f>
        <v>Orders in Month: 105</v>
      </c>
      <c r="H8" s="30"/>
      <c r="I8" s="30" t="str">
        <f aca="false">"Avg Line Sales: $"&amp;TEXT(IF(B15=0,0,C15/B15),"#,##0")</f>
        <v>Avg Line Sales: $959</v>
      </c>
      <c r="J8" s="30"/>
      <c r="K8" s="30" t="str">
        <f aca="false">"Total Loaded Rows: "&amp;B37</f>
        <v>Total Loaded Rows: 300</v>
      </c>
      <c r="L8" s="30"/>
    </row>
    <row r="10" customFormat="false" ht="21.75" hidden="false" customHeight="true" outlineLevel="0" collapsed="false">
      <c r="A10" s="31" t="s">
        <v>509</v>
      </c>
      <c r="B10" s="31"/>
      <c r="C10" s="31"/>
      <c r="D10" s="31"/>
      <c r="E10" s="31"/>
      <c r="F10" s="31"/>
      <c r="G10" s="31"/>
    </row>
    <row r="11" customFormat="false" ht="19.5" hidden="false" customHeight="true" outlineLevel="0" collapsed="false">
      <c r="A11" s="32" t="s">
        <v>8</v>
      </c>
      <c r="B11" s="33" t="s">
        <v>510</v>
      </c>
      <c r="C11" s="33" t="s">
        <v>511</v>
      </c>
      <c r="D11" s="33" t="s">
        <v>512</v>
      </c>
      <c r="E11" s="33" t="s">
        <v>513</v>
      </c>
      <c r="F11" s="33" t="s">
        <v>514</v>
      </c>
      <c r="G11" s="33" t="s">
        <v>515</v>
      </c>
    </row>
    <row r="12" customFormat="false" ht="18.75" hidden="false" customHeight="true" outlineLevel="0" collapsed="false">
      <c r="A12" s="34" t="s">
        <v>25</v>
      </c>
      <c r="B12" s="11" t="n">
        <f aca="false">IF($I$4="All",COUNTIFS(1_Paste_Raw_Data!$M$5:$M$504,$C$4,1_Paste_Raw_Data!$G$5:$G$504,A12),COUNTIFS(1_Paste_Raw_Data!$M$5:$M$504,$C$4,1_Paste_Raw_Data!$E$5:$E$504,$I$4,1_Paste_Raw_Data!$G$5:$G$504,A12))</f>
        <v>46</v>
      </c>
      <c r="C12" s="12" t="n">
        <f aca="false">IF($I$4="All",SUMIFS(1_Paste_Raw_Data!$O$5:$O$504,1_Paste_Raw_Data!$M$5:$M$504,$C$4,1_Paste_Raw_Data!$G$5:$G$504,A12),SUMIFS(1_Paste_Raw_Data!$O$5:$O$504,1_Paste_Raw_Data!$M$5:$M$504,$C$4,1_Paste_Raw_Data!$E$5:$E$504,$I$4,1_Paste_Raw_Data!$G$5:$G$504,A12))</f>
        <v>68796.9</v>
      </c>
      <c r="D12" s="12" t="n">
        <f aca="false">IF($I$4="All",SUMIFS(1_Paste_Raw_Data!$O$5:$O$504,1_Paste_Raw_Data!$M$5:$M$504,$F$4,1_Paste_Raw_Data!$G$5:$G$504,A12),SUMIFS(1_Paste_Raw_Data!$O$5:$O$504,1_Paste_Raw_Data!$M$5:$M$504,$F$4,1_Paste_Raw_Data!$E$5:$E$504,$I$4,1_Paste_Raw_Data!$G$5:$G$504,A12))</f>
        <v>53880.15</v>
      </c>
      <c r="E12" s="13" t="n">
        <f aca="false">IF(D12=0,0,(C12-D12)/D12)</f>
        <v>0.276850565560786</v>
      </c>
      <c r="F12" s="12" t="n">
        <f aca="false">IF($I$4="All",SUMIFS(1_Paste_Raw_Data!$Q$5:$Q$504,1_Paste_Raw_Data!$M$5:$M$504,$C$4,1_Paste_Raw_Data!$G$5:$G$504,A12),SUMIFS(1_Paste_Raw_Data!$Q$5:$Q$504,1_Paste_Raw_Data!$M$5:$M$504,$C$4,1_Paste_Raw_Data!$E$5:$E$504,$I$4,1_Paste_Raw_Data!$G$5:$G$504,A12))</f>
        <v>21567.9</v>
      </c>
      <c r="G12" s="13" t="n">
        <f aca="false">IF(C12=0,0,F12/C12)</f>
        <v>0.313501044378453</v>
      </c>
    </row>
    <row r="13" customFormat="false" ht="18.75" hidden="false" customHeight="true" outlineLevel="0" collapsed="false">
      <c r="A13" s="34" t="s">
        <v>48</v>
      </c>
      <c r="B13" s="11" t="n">
        <f aca="false">IF($I$4="All",COUNTIFS(1_Paste_Raw_Data!$M$5:$M$504,$C$4,1_Paste_Raw_Data!$G$5:$G$504,A13),COUNTIFS(1_Paste_Raw_Data!$M$5:$M$504,$C$4,1_Paste_Raw_Data!$E$5:$E$504,$I$4,1_Paste_Raw_Data!$G$5:$G$504,A13))</f>
        <v>24</v>
      </c>
      <c r="C13" s="12" t="n">
        <f aca="false">IF($I$4="All",SUMIFS(1_Paste_Raw_Data!$O$5:$O$504,1_Paste_Raw_Data!$M$5:$M$504,$C$4,1_Paste_Raw_Data!$G$5:$G$504,A13),SUMIFS(1_Paste_Raw_Data!$O$5:$O$504,1_Paste_Raw_Data!$M$5:$M$504,$C$4,1_Paste_Raw_Data!$E$5:$E$504,$I$4,1_Paste_Raw_Data!$G$5:$G$504,A13))</f>
        <v>20520.25</v>
      </c>
      <c r="D13" s="12" t="n">
        <f aca="false">IF($I$4="All",SUMIFS(1_Paste_Raw_Data!$O$5:$O$504,1_Paste_Raw_Data!$M$5:$M$504,$F$4,1_Paste_Raw_Data!$G$5:$G$504,A13),SUMIFS(1_Paste_Raw_Data!$O$5:$O$504,1_Paste_Raw_Data!$M$5:$M$504,$F$4,1_Paste_Raw_Data!$E$5:$E$504,$I$4,1_Paste_Raw_Data!$G$5:$G$504,A13))</f>
        <v>25413.5</v>
      </c>
      <c r="E13" s="13" t="n">
        <f aca="false">IF(D13=0,0,(C13-D13)/D13)</f>
        <v>-0.192545300725992</v>
      </c>
      <c r="F13" s="12" t="n">
        <f aca="false">IF($I$4="All",SUMIFS(1_Paste_Raw_Data!$Q$5:$Q$504,1_Paste_Raw_Data!$M$5:$M$504,$C$4,1_Paste_Raw_Data!$G$5:$G$504,A13),SUMIFS(1_Paste_Raw_Data!$Q$5:$Q$504,1_Paste_Raw_Data!$M$5:$M$504,$C$4,1_Paste_Raw_Data!$E$5:$E$504,$I$4,1_Paste_Raw_Data!$G$5:$G$504,A13))</f>
        <v>3462.25</v>
      </c>
      <c r="G13" s="13" t="n">
        <f aca="false">IF(C13=0,0,F13/C13)</f>
        <v>0.168723577929119</v>
      </c>
    </row>
    <row r="14" customFormat="false" ht="18.75" hidden="false" customHeight="true" outlineLevel="0" collapsed="false">
      <c r="A14" s="34" t="s">
        <v>38</v>
      </c>
      <c r="B14" s="11" t="n">
        <f aca="false">IF($I$4="All",COUNTIFS(1_Paste_Raw_Data!$M$5:$M$504,$C$4,1_Paste_Raw_Data!$G$5:$G$504,A14),COUNTIFS(1_Paste_Raw_Data!$M$5:$M$504,$C$4,1_Paste_Raw_Data!$E$5:$E$504,$I$4,1_Paste_Raw_Data!$G$5:$G$504,A14))</f>
        <v>35</v>
      </c>
      <c r="C14" s="12" t="n">
        <f aca="false">IF($I$4="All",SUMIFS(1_Paste_Raw_Data!$O$5:$O$504,1_Paste_Raw_Data!$M$5:$M$504,$C$4,1_Paste_Raw_Data!$G$5:$G$504,A14),SUMIFS(1_Paste_Raw_Data!$O$5:$O$504,1_Paste_Raw_Data!$M$5:$M$504,$C$4,1_Paste_Raw_Data!$E$5:$E$504,$I$4,1_Paste_Raw_Data!$G$5:$G$504,A14))</f>
        <v>11357.45</v>
      </c>
      <c r="D14" s="12" t="n">
        <f aca="false">IF($I$4="All",SUMIFS(1_Paste_Raw_Data!$O$5:$O$504,1_Paste_Raw_Data!$M$5:$M$504,$F$4,1_Paste_Raw_Data!$G$5:$G$504,A14),SUMIFS(1_Paste_Raw_Data!$O$5:$O$504,1_Paste_Raw_Data!$M$5:$M$504,$F$4,1_Paste_Raw_Data!$E$5:$E$504,$I$4,1_Paste_Raw_Data!$G$5:$G$504,A14))</f>
        <v>8051.25</v>
      </c>
      <c r="E14" s="13" t="n">
        <f aca="false">IF(D14=0,0,(C14-D14)/D14)</f>
        <v>0.410644309889769</v>
      </c>
      <c r="F14" s="12" t="n">
        <f aca="false">IF($I$4="All",SUMIFS(1_Paste_Raw_Data!$Q$5:$Q$504,1_Paste_Raw_Data!$M$5:$M$504,$C$4,1_Paste_Raw_Data!$G$5:$G$504,A14),SUMIFS(1_Paste_Raw_Data!$Q$5:$Q$504,1_Paste_Raw_Data!$M$5:$M$504,$C$4,1_Paste_Raw_Data!$E$5:$E$504,$I$4,1_Paste_Raw_Data!$G$5:$G$504,A14))</f>
        <v>3873.45</v>
      </c>
      <c r="G14" s="13" t="n">
        <f aca="false">IF(C14=0,0,F14/C14)</f>
        <v>0.341049267221075</v>
      </c>
    </row>
    <row r="15" customFormat="false" ht="19.5" hidden="false" customHeight="true" outlineLevel="0" collapsed="false">
      <c r="A15" s="35" t="s">
        <v>516</v>
      </c>
      <c r="B15" s="36" t="n">
        <f aca="false">SUM(B12:B14)</f>
        <v>105</v>
      </c>
      <c r="C15" s="37" t="n">
        <f aca="false">SUM(C12:C14)</f>
        <v>100674.6</v>
      </c>
      <c r="D15" s="37" t="n">
        <f aca="false">SUM(D12:D14)</f>
        <v>87344.9</v>
      </c>
      <c r="E15" s="38" t="n">
        <f aca="false">IF(D15=0,0,(C15-D15)/D15)</f>
        <v>0.152609940591838</v>
      </c>
      <c r="F15" s="37" t="n">
        <f aca="false">SUM(F12:F14)</f>
        <v>28903.6</v>
      </c>
      <c r="G15" s="38" t="n">
        <f aca="false">IF(C15=0,0,F15/C15)</f>
        <v>0.287099228603839</v>
      </c>
    </row>
    <row r="18" customFormat="false" ht="21.75" hidden="false" customHeight="true" outlineLevel="0" collapsed="false">
      <c r="A18" s="31" t="s">
        <v>517</v>
      </c>
      <c r="B18" s="31"/>
      <c r="C18" s="31"/>
      <c r="D18" s="31"/>
      <c r="E18" s="31"/>
      <c r="F18" s="31"/>
      <c r="G18" s="31"/>
    </row>
    <row r="19" customFormat="false" ht="19.5" hidden="false" customHeight="true" outlineLevel="0" collapsed="false">
      <c r="A19" s="32" t="s">
        <v>6</v>
      </c>
      <c r="B19" s="33" t="s">
        <v>510</v>
      </c>
      <c r="C19" s="33" t="s">
        <v>511</v>
      </c>
      <c r="D19" s="33" t="s">
        <v>512</v>
      </c>
      <c r="E19" s="33" t="s">
        <v>513</v>
      </c>
      <c r="F19" s="33" t="s">
        <v>514</v>
      </c>
      <c r="G19" s="33" t="s">
        <v>515</v>
      </c>
    </row>
    <row r="20" customFormat="false" ht="18.75" hidden="false" customHeight="true" outlineLevel="0" collapsed="false">
      <c r="A20" s="34" t="s">
        <v>30</v>
      </c>
      <c r="B20" s="11" t="n">
        <f aca="false">COUNTIFS(1_Paste_Raw_Data!$M$5:$M$504,$C$4,1_Paste_Raw_Data!$E$5:$E$504,A20)</f>
        <v>38</v>
      </c>
      <c r="C20" s="12" t="n">
        <f aca="false">SUMIFS(1_Paste_Raw_Data!$O$5:$O$504,1_Paste_Raw_Data!$M$5:$M$504,$C$4,1_Paste_Raw_Data!$E$5:$E$504,A20)</f>
        <v>30793.35</v>
      </c>
      <c r="D20" s="12" t="n">
        <f aca="false">SUMIFS(1_Paste_Raw_Data!$O$5:$O$504,1_Paste_Raw_Data!$M$5:$M$504,$F$4,1_Paste_Raw_Data!$E$5:$E$504,A20)</f>
        <v>33376.7</v>
      </c>
      <c r="E20" s="13" t="n">
        <f aca="false">IF(D20=0,0,(C20-D20)/D20)</f>
        <v>-0.0773998028564837</v>
      </c>
      <c r="F20" s="12" t="n">
        <f aca="false">SUMIFS(1_Paste_Raw_Data!$Q$5:$Q$504,1_Paste_Raw_Data!$M$5:$M$504,$C$4,1_Paste_Raw_Data!$E$5:$E$504,A20)</f>
        <v>10431.35</v>
      </c>
      <c r="G20" s="13" t="n">
        <f aca="false">IF(C20=0,0,F20/C20)</f>
        <v>0.338753334729739</v>
      </c>
    </row>
    <row r="21" customFormat="false" ht="18.75" hidden="false" customHeight="true" outlineLevel="0" collapsed="false">
      <c r="A21" s="34" t="s">
        <v>42</v>
      </c>
      <c r="B21" s="11" t="n">
        <f aca="false">COUNTIFS(1_Paste_Raw_Data!$M$5:$M$504,$C$4,1_Paste_Raw_Data!$E$5:$E$504,A21)</f>
        <v>33</v>
      </c>
      <c r="C21" s="12" t="n">
        <f aca="false">SUMIFS(1_Paste_Raw_Data!$O$5:$O$504,1_Paste_Raw_Data!$M$5:$M$504,$C$4,1_Paste_Raw_Data!$E$5:$E$504,A21)</f>
        <v>25748.55</v>
      </c>
      <c r="D21" s="12" t="n">
        <f aca="false">SUMIFS(1_Paste_Raw_Data!$O$5:$O$504,1_Paste_Raw_Data!$M$5:$M$504,$F$4,1_Paste_Raw_Data!$E$5:$E$504,A21)</f>
        <v>21992.1</v>
      </c>
      <c r="E21" s="13" t="n">
        <f aca="false">IF(D21=0,0,(C21-D21)/D21)</f>
        <v>0.170809063254532</v>
      </c>
      <c r="F21" s="12" t="n">
        <f aca="false">SUMIFS(1_Paste_Raw_Data!$Q$5:$Q$504,1_Paste_Raw_Data!$M$5:$M$504,$C$4,1_Paste_Raw_Data!$E$5:$E$504,A21)</f>
        <v>7601.55</v>
      </c>
      <c r="G21" s="13" t="n">
        <f aca="false">IF(C21=0,0,F21/C21)</f>
        <v>0.295222449419482</v>
      </c>
    </row>
    <row r="22" customFormat="false" ht="18.75" hidden="false" customHeight="true" outlineLevel="0" collapsed="false">
      <c r="A22" s="34" t="s">
        <v>36</v>
      </c>
      <c r="B22" s="11" t="n">
        <f aca="false">COUNTIFS(1_Paste_Raw_Data!$M$5:$M$504,$C$4,1_Paste_Raw_Data!$E$5:$E$504,A22)</f>
        <v>21</v>
      </c>
      <c r="C22" s="12" t="n">
        <f aca="false">SUMIFS(1_Paste_Raw_Data!$O$5:$O$504,1_Paste_Raw_Data!$M$5:$M$504,$C$4,1_Paste_Raw_Data!$E$5:$E$504,A22)</f>
        <v>34747.05</v>
      </c>
      <c r="D22" s="12" t="n">
        <f aca="false">SUMIFS(1_Paste_Raw_Data!$O$5:$O$504,1_Paste_Raw_Data!$M$5:$M$504,$F$4,1_Paste_Raw_Data!$E$5:$E$504,A22)</f>
        <v>14292.6</v>
      </c>
      <c r="E22" s="13" t="n">
        <f aca="false">IF(D22=0,0,(C22-D22)/D22)</f>
        <v>1.43112169934092</v>
      </c>
      <c r="F22" s="12" t="n">
        <f aca="false">SUMIFS(1_Paste_Raw_Data!$Q$5:$Q$504,1_Paste_Raw_Data!$M$5:$M$504,$C$4,1_Paste_Raw_Data!$E$5:$E$504,A22)</f>
        <v>7395.05</v>
      </c>
      <c r="G22" s="13" t="n">
        <f aca="false">IF(C22=0,0,F22/C22)</f>
        <v>0.212825261425071</v>
      </c>
    </row>
    <row r="23" customFormat="false" ht="18.75" hidden="false" customHeight="true" outlineLevel="0" collapsed="false">
      <c r="A23" s="34" t="s">
        <v>23</v>
      </c>
      <c r="B23" s="11" t="n">
        <f aca="false">COUNTIFS(1_Paste_Raw_Data!$M$5:$M$504,$C$4,1_Paste_Raw_Data!$E$5:$E$504,A23)</f>
        <v>13</v>
      </c>
      <c r="C23" s="12" t="n">
        <f aca="false">SUMIFS(1_Paste_Raw_Data!$O$5:$O$504,1_Paste_Raw_Data!$M$5:$M$504,$C$4,1_Paste_Raw_Data!$E$5:$E$504,A23)</f>
        <v>9385.65</v>
      </c>
      <c r="D23" s="12" t="n">
        <f aca="false">SUMIFS(1_Paste_Raw_Data!$O$5:$O$504,1_Paste_Raw_Data!$M$5:$M$504,$F$4,1_Paste_Raw_Data!$E$5:$E$504,A23)</f>
        <v>17683.5</v>
      </c>
      <c r="E23" s="13" t="n">
        <f aca="false">IF(D23=0,0,(C23-D23)/D23)</f>
        <v>-0.46924251420816</v>
      </c>
      <c r="F23" s="12" t="n">
        <f aca="false">SUMIFS(1_Paste_Raw_Data!$Q$5:$Q$504,1_Paste_Raw_Data!$M$5:$M$504,$C$4,1_Paste_Raw_Data!$E$5:$E$504,A23)</f>
        <v>3475.65</v>
      </c>
      <c r="G23" s="13" t="n">
        <f aca="false">IF(C23=0,0,F23/C23)</f>
        <v>0.370315321794442</v>
      </c>
    </row>
    <row r="24" customFormat="false" ht="19.5" hidden="false" customHeight="true" outlineLevel="0" collapsed="false">
      <c r="A24" s="35" t="s">
        <v>518</v>
      </c>
      <c r="B24" s="36" t="n">
        <f aca="false">SUM(B20:B23)</f>
        <v>105</v>
      </c>
      <c r="C24" s="37" t="n">
        <f aca="false">SUM(C20:C23)</f>
        <v>100674.6</v>
      </c>
      <c r="D24" s="37" t="n">
        <f aca="false">SUM(D20:D23)</f>
        <v>87344.9</v>
      </c>
      <c r="E24" s="38" t="n">
        <f aca="false">IF(D24=0,0,(C24-D24)/D24)</f>
        <v>0.152609940591838</v>
      </c>
      <c r="F24" s="37" t="n">
        <f aca="false">SUM(F20:F23)</f>
        <v>28903.6</v>
      </c>
      <c r="G24" s="38" t="n">
        <f aca="false">IF(C24=0,0,F24/C24)</f>
        <v>0.287099228603839</v>
      </c>
    </row>
    <row r="27" customFormat="false" ht="21.75" hidden="false" customHeight="true" outlineLevel="0" collapsed="false">
      <c r="A27" s="31" t="s">
        <v>519</v>
      </c>
      <c r="B27" s="31"/>
      <c r="C27" s="31"/>
      <c r="D27" s="31"/>
      <c r="E27" s="31"/>
      <c r="F27" s="31"/>
      <c r="G27" s="31"/>
    </row>
    <row r="28" customFormat="false" ht="19.5" hidden="false" customHeight="true" outlineLevel="0" collapsed="false">
      <c r="A28" s="39" t="s">
        <v>520</v>
      </c>
      <c r="B28" s="33" t="s">
        <v>521</v>
      </c>
      <c r="C28" s="33" t="s">
        <v>522</v>
      </c>
      <c r="D28" s="33" t="s">
        <v>523</v>
      </c>
      <c r="E28" s="33" t="s">
        <v>524</v>
      </c>
      <c r="F28" s="33" t="s">
        <v>525</v>
      </c>
      <c r="G28" s="39" t="s">
        <v>526</v>
      </c>
    </row>
    <row r="29" customFormat="false" ht="18.75" hidden="false" customHeight="true" outlineLevel="0" collapsed="false">
      <c r="A29" s="40" t="s">
        <v>527</v>
      </c>
      <c r="B29" s="11" t="n">
        <f aca="false">COUNTIF(1_Paste_Raw_Data!$M$5:$M$504,A29)</f>
        <v>95</v>
      </c>
      <c r="C29" s="12" t="n">
        <f aca="false">SUMIF(1_Paste_Raw_Data!$M$5:$M$504,A29,1_Paste_Raw_Data!$O$5:$O$504)</f>
        <v>103614.05</v>
      </c>
      <c r="D29" s="12" t="n">
        <f aca="false">SUMIF(1_Paste_Raw_Data!$M$5:$M$504,A29,1_Paste_Raw_Data!$P$5:$P$504)</f>
        <v>74403</v>
      </c>
      <c r="E29" s="12" t="n">
        <f aca="false">SUMIF(1_Paste_Raw_Data!$M$5:$M$504,A29,1_Paste_Raw_Data!$Q$5:$Q$504)</f>
        <v>29211.05</v>
      </c>
      <c r="F29" s="13" t="n">
        <f aca="false">IF(C29=0,0,E29/C29)</f>
        <v>0.281921708494167</v>
      </c>
      <c r="G29" s="40" t="str">
        <f aca="false">IF(B29&gt;0,"ACTIVE DATA","AWAITING PASTE")</f>
        <v>ACTIVE DATA</v>
      </c>
    </row>
    <row r="30" customFormat="false" ht="18.75" hidden="false" customHeight="true" outlineLevel="0" collapsed="false">
      <c r="A30" s="40" t="s">
        <v>500</v>
      </c>
      <c r="B30" s="11" t="n">
        <f aca="false">COUNTIF(1_Paste_Raw_Data!$M$5:$M$504,A30)</f>
        <v>100</v>
      </c>
      <c r="C30" s="12" t="n">
        <f aca="false">SUMIF(1_Paste_Raw_Data!$M$5:$M$504,A30,1_Paste_Raw_Data!$O$5:$O$504)</f>
        <v>87344.9</v>
      </c>
      <c r="D30" s="12" t="n">
        <f aca="false">SUMIF(1_Paste_Raw_Data!$M$5:$M$504,A30,1_Paste_Raw_Data!$P$5:$P$504)</f>
        <v>63269</v>
      </c>
      <c r="E30" s="12" t="n">
        <f aca="false">SUMIF(1_Paste_Raw_Data!$M$5:$M$504,A30,1_Paste_Raw_Data!$Q$5:$Q$504)</f>
        <v>24075.9</v>
      </c>
      <c r="F30" s="13" t="n">
        <f aca="false">IF(C30=0,0,E30/C30)</f>
        <v>0.275641737525603</v>
      </c>
      <c r="G30" s="40" t="str">
        <f aca="false">IF(B30&gt;0,"ACTIVE DATA","AWAITING PASTE")</f>
        <v>ACTIVE DATA</v>
      </c>
    </row>
    <row r="31" customFormat="false" ht="18.75" hidden="false" customHeight="true" outlineLevel="0" collapsed="false">
      <c r="A31" s="40" t="s">
        <v>498</v>
      </c>
      <c r="B31" s="11" t="n">
        <f aca="false">COUNTIF(1_Paste_Raw_Data!$M$5:$M$504,A31)</f>
        <v>105</v>
      </c>
      <c r="C31" s="12" t="n">
        <f aca="false">SUMIF(1_Paste_Raw_Data!$M$5:$M$504,A31,1_Paste_Raw_Data!$O$5:$O$504)</f>
        <v>100674.6</v>
      </c>
      <c r="D31" s="12" t="n">
        <f aca="false">SUMIF(1_Paste_Raw_Data!$M$5:$M$504,A31,1_Paste_Raw_Data!$P$5:$P$504)</f>
        <v>71771</v>
      </c>
      <c r="E31" s="12" t="n">
        <f aca="false">SUMIF(1_Paste_Raw_Data!$M$5:$M$504,A31,1_Paste_Raw_Data!$Q$5:$Q$504)</f>
        <v>28903.6</v>
      </c>
      <c r="F31" s="13" t="n">
        <f aca="false">IF(C31=0,0,E31/C31)</f>
        <v>0.287099228603839</v>
      </c>
      <c r="G31" s="40" t="str">
        <f aca="false">IF(B31&gt;0,"ACTIVE DATA","AWAITING PASTE")</f>
        <v>ACTIVE DATA</v>
      </c>
    </row>
    <row r="32" customFormat="false" ht="18.75" hidden="false" customHeight="true" outlineLevel="0" collapsed="false">
      <c r="A32" s="40" t="s">
        <v>528</v>
      </c>
      <c r="B32" s="11" t="n">
        <f aca="false">COUNTIF(1_Paste_Raw_Data!$M$5:$M$504,A32)</f>
        <v>0</v>
      </c>
      <c r="C32" s="12" t="n">
        <f aca="false">SUMIF(1_Paste_Raw_Data!$M$5:$M$504,A32,1_Paste_Raw_Data!$O$5:$O$504)</f>
        <v>0</v>
      </c>
      <c r="D32" s="12" t="n">
        <f aca="false">SUMIF(1_Paste_Raw_Data!$M$5:$M$504,A32,1_Paste_Raw_Data!$P$5:$P$504)</f>
        <v>0</v>
      </c>
      <c r="E32" s="12" t="n">
        <f aca="false">SUMIF(1_Paste_Raw_Data!$M$5:$M$504,A32,1_Paste_Raw_Data!$Q$5:$Q$504)</f>
        <v>0</v>
      </c>
      <c r="F32" s="13" t="n">
        <f aca="false">IF(C32=0,0,E32/C32)</f>
        <v>0</v>
      </c>
      <c r="G32" s="40" t="str">
        <f aca="false">IF(B32&gt;0,"ACTIVE DATA","AWAITING PASTE")</f>
        <v>AWAITING PASTE</v>
      </c>
    </row>
    <row r="33" customFormat="false" ht="18.75" hidden="false" customHeight="true" outlineLevel="0" collapsed="false">
      <c r="A33" s="40" t="s">
        <v>529</v>
      </c>
      <c r="B33" s="11" t="n">
        <f aca="false">COUNTIF(1_Paste_Raw_Data!$M$5:$M$504,A33)</f>
        <v>0</v>
      </c>
      <c r="C33" s="12" t="n">
        <f aca="false">SUMIF(1_Paste_Raw_Data!$M$5:$M$504,A33,1_Paste_Raw_Data!$O$5:$O$504)</f>
        <v>0</v>
      </c>
      <c r="D33" s="12" t="n">
        <f aca="false">SUMIF(1_Paste_Raw_Data!$M$5:$M$504,A33,1_Paste_Raw_Data!$P$5:$P$504)</f>
        <v>0</v>
      </c>
      <c r="E33" s="12" t="n">
        <f aca="false">SUMIF(1_Paste_Raw_Data!$M$5:$M$504,A33,1_Paste_Raw_Data!$Q$5:$Q$504)</f>
        <v>0</v>
      </c>
      <c r="F33" s="13" t="n">
        <f aca="false">IF(C33=0,0,E33/C33)</f>
        <v>0</v>
      </c>
      <c r="G33" s="40" t="str">
        <f aca="false">IF(B33&gt;0,"ACTIVE DATA","AWAITING PASTE")</f>
        <v>AWAITING PASTE</v>
      </c>
    </row>
    <row r="34" customFormat="false" ht="18.75" hidden="false" customHeight="true" outlineLevel="0" collapsed="false">
      <c r="A34" s="40" t="s">
        <v>530</v>
      </c>
      <c r="B34" s="11" t="n">
        <f aca="false">COUNTIF(1_Paste_Raw_Data!$M$5:$M$504,A34)</f>
        <v>0</v>
      </c>
      <c r="C34" s="12" t="n">
        <f aca="false">SUMIF(1_Paste_Raw_Data!$M$5:$M$504,A34,1_Paste_Raw_Data!$O$5:$O$504)</f>
        <v>0</v>
      </c>
      <c r="D34" s="12" t="n">
        <f aca="false">SUMIF(1_Paste_Raw_Data!$M$5:$M$504,A34,1_Paste_Raw_Data!$P$5:$P$504)</f>
        <v>0</v>
      </c>
      <c r="E34" s="12" t="n">
        <f aca="false">SUMIF(1_Paste_Raw_Data!$M$5:$M$504,A34,1_Paste_Raw_Data!$Q$5:$Q$504)</f>
        <v>0</v>
      </c>
      <c r="F34" s="13" t="n">
        <f aca="false">IF(C34=0,0,E34/C34)</f>
        <v>0</v>
      </c>
      <c r="G34" s="40" t="str">
        <f aca="false">IF(B34&gt;0,"ACTIVE DATA","AWAITING PASTE")</f>
        <v>AWAITING PASTE</v>
      </c>
    </row>
    <row r="37" customFormat="false" ht="19.5" hidden="false" customHeight="true" outlineLevel="0" collapsed="false">
      <c r="A37" s="41" t="s">
        <v>531</v>
      </c>
      <c r="B37" s="36" t="n">
        <f aca="false">SUM(B29:B34)</f>
        <v>300</v>
      </c>
      <c r="C37" s="37" t="n">
        <f aca="false">SUM(C29:C34)</f>
        <v>291633.55</v>
      </c>
      <c r="D37" s="37" t="n">
        <f aca="false">SUM(D29:D34)</f>
        <v>209443</v>
      </c>
      <c r="E37" s="37" t="n">
        <f aca="false">SUM(E29:E34)</f>
        <v>82190.55</v>
      </c>
      <c r="F37" s="38" t="n">
        <f aca="false">IF(C37=0,0,E37/C37)</f>
        <v>0.281828171004331</v>
      </c>
      <c r="G37" s="41" t="s">
        <v>532</v>
      </c>
    </row>
  </sheetData>
  <mergeCells count="27">
    <mergeCell ref="A1:L1"/>
    <mergeCell ref="A2:L2"/>
    <mergeCell ref="A4:B4"/>
    <mergeCell ref="D4:E4"/>
    <mergeCell ref="G4:H4"/>
    <mergeCell ref="J4:L4"/>
    <mergeCell ref="A6:B6"/>
    <mergeCell ref="C6:D6"/>
    <mergeCell ref="E6:F6"/>
    <mergeCell ref="G6:H6"/>
    <mergeCell ref="I6:J6"/>
    <mergeCell ref="K6:L6"/>
    <mergeCell ref="A7:B7"/>
    <mergeCell ref="C7:D7"/>
    <mergeCell ref="E7:F7"/>
    <mergeCell ref="G7:H7"/>
    <mergeCell ref="I7:J7"/>
    <mergeCell ref="K7:L7"/>
    <mergeCell ref="A8:B8"/>
    <mergeCell ref="C8:D8"/>
    <mergeCell ref="E8:F8"/>
    <mergeCell ref="G8:H8"/>
    <mergeCell ref="I8:J8"/>
    <mergeCell ref="K8:L8"/>
    <mergeCell ref="A10:G10"/>
    <mergeCell ref="A18:G18"/>
    <mergeCell ref="A27:G27"/>
  </mergeCells>
  <dataValidations count="3">
    <dataValidation allowBlank="false" errorStyle="stop" operator="between" showDropDown="false" showErrorMessage="false" showInputMessage="false" sqref="C4" type="list">
      <formula1>"2025-10,2025-11,2025-12,2026-01,2026-02,2026-03"</formula1>
      <formula2>0</formula2>
    </dataValidation>
    <dataValidation allowBlank="false" errorStyle="stop" operator="between" showDropDown="false" showErrorMessage="false" showInputMessage="false" sqref="F4" type="list">
      <formula1>"2025-10,2025-11,2025-12,2026-01,2026-02"</formula1>
      <formula2>0</formula2>
    </dataValidation>
    <dataValidation allowBlank="false" errorStyle="stop" operator="between" showDropDown="false" showErrorMessage="false" showInputMessage="false" sqref="I4" type="list">
      <formula1>"All,East,West,Central,South"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54"/>
    <col collapsed="false" customWidth="true" hidden="false" outlineLevel="0" max="3" min="3" style="0" width="28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16"/>
  </cols>
  <sheetData>
    <row r="1" customFormat="false" ht="27.75" hidden="false" customHeight="true" outlineLevel="0" collapsed="false">
      <c r="A1" s="1" t="s">
        <v>533</v>
      </c>
      <c r="B1" s="1"/>
      <c r="C1" s="1"/>
      <c r="D1" s="1"/>
      <c r="E1" s="1"/>
      <c r="F1" s="1"/>
    </row>
    <row r="2" customFormat="false" ht="18.75" hidden="false" customHeight="true" outlineLevel="0" collapsed="false">
      <c r="A2" s="2" t="s">
        <v>534</v>
      </c>
      <c r="B2" s="2"/>
      <c r="C2" s="2"/>
      <c r="D2" s="2"/>
      <c r="E2" s="2"/>
      <c r="F2" s="2"/>
    </row>
    <row r="4" customFormat="false" ht="21.75" hidden="false" customHeight="true" outlineLevel="0" collapsed="false">
      <c r="A4" s="39" t="s">
        <v>535</v>
      </c>
      <c r="B4" s="32" t="s">
        <v>536</v>
      </c>
      <c r="C4" s="32" t="s">
        <v>537</v>
      </c>
      <c r="D4" s="39" t="s">
        <v>538</v>
      </c>
      <c r="E4" s="39" t="s">
        <v>539</v>
      </c>
      <c r="F4" s="39" t="s">
        <v>540</v>
      </c>
    </row>
    <row r="5" customFormat="false" ht="21.75" hidden="false" customHeight="true" outlineLevel="0" collapsed="false">
      <c r="A5" s="40" t="s">
        <v>541</v>
      </c>
      <c r="B5" s="10" t="s">
        <v>542</v>
      </c>
      <c r="C5" s="10" t="s">
        <v>543</v>
      </c>
      <c r="D5" s="42" t="n">
        <f aca="false">COUNTA(1_Paste_Raw_Data!A5:A504) - COUNT(1_Paste_Raw_Data!B5:B504)</f>
        <v>0</v>
      </c>
      <c r="E5" s="42" t="n">
        <v>0</v>
      </c>
      <c r="F5" s="43" t="str">
        <f aca="false">IF(D5&lt;=E5,"PASS","CHECK DATA")</f>
        <v>PASS</v>
      </c>
    </row>
    <row r="6" customFormat="false" ht="21.75" hidden="false" customHeight="true" outlineLevel="0" collapsed="false">
      <c r="A6" s="44" t="s">
        <v>544</v>
      </c>
      <c r="B6" s="18" t="s">
        <v>545</v>
      </c>
      <c r="C6" s="18" t="s">
        <v>546</v>
      </c>
      <c r="D6" s="45" t="n">
        <f aca="false">COUNTIF(1_Paste_Raw_Data!R5:R504,"CHECK")</f>
        <v>0</v>
      </c>
      <c r="E6" s="45" t="n">
        <v>0</v>
      </c>
      <c r="F6" s="43" t="str">
        <f aca="false">IF(D6&lt;=E6,"PASS","CHECK DATA")</f>
        <v>PASS</v>
      </c>
    </row>
    <row r="7" customFormat="false" ht="21.75" hidden="false" customHeight="true" outlineLevel="0" collapsed="false">
      <c r="A7" s="40" t="s">
        <v>547</v>
      </c>
      <c r="B7" s="10" t="s">
        <v>548</v>
      </c>
      <c r="C7" s="10" t="s">
        <v>549</v>
      </c>
      <c r="D7" s="42" t="n">
        <f aca="false">COUNTA(1_Paste_Raw_Data!A5:A504) - COUNTA(1_Paste_Raw_Data!E5:E504)</f>
        <v>0</v>
      </c>
      <c r="E7" s="42" t="n">
        <v>0</v>
      </c>
      <c r="F7" s="43" t="str">
        <f aca="false">IF(D7&lt;=E7,"PASS","CHECK DATA")</f>
        <v>PASS</v>
      </c>
    </row>
    <row r="8" customFormat="false" ht="21.75" hidden="false" customHeight="true" outlineLevel="0" collapsed="false">
      <c r="A8" s="44" t="s">
        <v>550</v>
      </c>
      <c r="B8" s="18" t="s">
        <v>551</v>
      </c>
      <c r="C8" s="18" t="s">
        <v>552</v>
      </c>
      <c r="D8" s="45" t="n">
        <f aca="false">ROUND(ABS(SUM(1_Paste_Raw_Data!O5:O504) - 2_Auto_Monthly_Report!C37), 2)</f>
        <v>0</v>
      </c>
      <c r="E8" s="45" t="n">
        <v>0</v>
      </c>
      <c r="F8" s="43" t="str">
        <f aca="false">IF(D8&lt;=E8,"PASS","CHECK DATA")</f>
        <v>PASS</v>
      </c>
    </row>
    <row r="9" customFormat="false" ht="21.75" hidden="false" customHeight="true" outlineLevel="0" collapsed="false">
      <c r="A9" s="40" t="s">
        <v>553</v>
      </c>
      <c r="B9" s="10" t="s">
        <v>554</v>
      </c>
      <c r="C9" s="10" t="s">
        <v>555</v>
      </c>
      <c r="D9" s="42" t="n">
        <f aca="false">ROUND(ABS(SUM(1_Paste_Raw_Data!Q5:Q504) - 2_Auto_Monthly_Report!E37), 2)</f>
        <v>0</v>
      </c>
      <c r="E9" s="42" t="n">
        <v>0</v>
      </c>
      <c r="F9" s="43" t="str">
        <f aca="false">IF(D9&lt;=E9,"PASS","CHECK DATA")</f>
        <v>PASS</v>
      </c>
    </row>
    <row r="10" customFormat="false" ht="21.75" hidden="false" customHeight="true" outlineLevel="0" collapsed="false">
      <c r="A10" s="44" t="s">
        <v>556</v>
      </c>
      <c r="B10" s="18" t="s">
        <v>557</v>
      </c>
      <c r="C10" s="18" t="s">
        <v>558</v>
      </c>
      <c r="D10" s="45" t="n">
        <f aca="false">IF(2_Auto_Monthly_Report!I4="All", ROUND(ABS(2_Auto_Monthly_Report!C15 - 2_Auto_Monthly_Report!C24), 2), 0)</f>
        <v>0</v>
      </c>
      <c r="E10" s="45" t="n">
        <v>0</v>
      </c>
      <c r="F10" s="43" t="str">
        <f aca="false">IF(D10&lt;=E10,"PASS","CHECK DATA")</f>
        <v>PASS</v>
      </c>
    </row>
  </sheetData>
  <mergeCells count="2">
    <mergeCell ref="A1:F1"/>
    <mergeCell ref="A2:F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4" min="2" style="0" width="36"/>
  </cols>
  <sheetData>
    <row r="1" customFormat="false" ht="27.75" hidden="false" customHeight="true" outlineLevel="0" collapsed="false">
      <c r="A1" s="1" t="s">
        <v>559</v>
      </c>
      <c r="B1" s="1"/>
      <c r="C1" s="1"/>
      <c r="D1" s="1"/>
    </row>
    <row r="2" customFormat="false" ht="18.75" hidden="false" customHeight="true" outlineLevel="0" collapsed="false">
      <c r="A2" s="2" t="s">
        <v>560</v>
      </c>
      <c r="B2" s="2"/>
      <c r="C2" s="2"/>
      <c r="D2" s="2"/>
    </row>
    <row r="4" customFormat="false" ht="21.75" hidden="false" customHeight="true" outlineLevel="0" collapsed="false">
      <c r="A4" s="46" t="s">
        <v>561</v>
      </c>
    </row>
    <row r="5" customFormat="false" ht="30" hidden="false" customHeight="true" outlineLevel="0" collapsed="false">
      <c r="A5" s="47" t="s">
        <v>562</v>
      </c>
      <c r="B5" s="48" t="s">
        <v>563</v>
      </c>
      <c r="C5" s="48" t="s">
        <v>564</v>
      </c>
      <c r="D5" s="48"/>
    </row>
    <row r="6" customFormat="false" ht="30" hidden="false" customHeight="true" outlineLevel="0" collapsed="false">
      <c r="A6" s="47" t="s">
        <v>565</v>
      </c>
      <c r="B6" s="48" t="s">
        <v>566</v>
      </c>
      <c r="C6" s="48" t="s">
        <v>567</v>
      </c>
      <c r="D6" s="48"/>
    </row>
    <row r="7" customFormat="false" ht="30" hidden="false" customHeight="true" outlineLevel="0" collapsed="false">
      <c r="A7" s="47" t="s">
        <v>568</v>
      </c>
      <c r="B7" s="48" t="s">
        <v>569</v>
      </c>
      <c r="C7" s="48" t="s">
        <v>570</v>
      </c>
      <c r="D7" s="48"/>
    </row>
    <row r="10" customFormat="false" ht="21.75" hidden="false" customHeight="true" outlineLevel="0" collapsed="false">
      <c r="A10" s="46" t="s">
        <v>571</v>
      </c>
    </row>
    <row r="11" customFormat="false" ht="214.5" hidden="false" customHeight="true" outlineLevel="0" collapsed="false">
      <c r="A11" s="49" t="s">
        <v>572</v>
      </c>
      <c r="B11" s="49"/>
      <c r="C11" s="49"/>
      <c r="D11" s="49"/>
    </row>
    <row r="13" customFormat="false" ht="21.75" hidden="false" customHeight="true" outlineLevel="0" collapsed="false">
      <c r="A13" s="46" t="s">
        <v>573</v>
      </c>
    </row>
    <row r="14" customFormat="false" ht="309.75" hidden="false" customHeight="true" outlineLevel="0" collapsed="false">
      <c r="A14" s="49" t="s">
        <v>574</v>
      </c>
      <c r="B14" s="49"/>
      <c r="C14" s="49"/>
      <c r="D14" s="49"/>
    </row>
    <row r="16" customFormat="false" ht="21.75" hidden="false" customHeight="true" outlineLevel="0" collapsed="false">
      <c r="A16" s="46" t="s">
        <v>575</v>
      </c>
    </row>
    <row r="17" customFormat="false" ht="174.75" hidden="false" customHeight="true" outlineLevel="0" collapsed="false">
      <c r="A17" s="49" t="s">
        <v>576</v>
      </c>
      <c r="B17" s="49"/>
      <c r="C17" s="49"/>
      <c r="D17" s="49"/>
    </row>
  </sheetData>
  <mergeCells count="8">
    <mergeCell ref="A1:D1"/>
    <mergeCell ref="A2:D2"/>
    <mergeCell ref="C5:D5"/>
    <mergeCell ref="C6:D6"/>
    <mergeCell ref="C7:D7"/>
    <mergeCell ref="A11:D11"/>
    <mergeCell ref="A14:D14"/>
    <mergeCell ref="A17:D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2026-10-23T17:19:36Z</dcterms:created>
  <dc:creator>openpyxl</dc:creator>
  <dc:description/>
  <dc:language>en-US</dc:language>
  <cp:lastModifiedBy/>
  <dcterms:modified xsi:type="dcterms:W3CDTF">2026-10-23T17:19:37Z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