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2"/>
    <sheet name="Sales_Data" sheetId="2" state="visible" r:id="rId3"/>
    <sheet name="Data_Quality" sheetId="3" state="visible" r:id="rId4"/>
    <sheet name="Analysis" sheetId="4" state="visible" r:id="rId5"/>
    <sheet name="Dashboard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<sst xmlns="http://schemas.openxmlformats.org/spreadsheetml/2006/main" count="11256" uniqueCount="1677">
  <si>
    <t xml:space="preserve">PROJECT 1: SALES &amp; PROFIT PERFORMANCE ANALYTICS — DOCUMENTATION &amp; GUIDE</t>
  </si>
  <si>
    <t xml:space="preserve">Synthetic Business Intelligence Portfolio Workbook | 1,200 Order Lines (FY 2025) | Excel &amp; Power BI Ready</t>
  </si>
  <si>
    <t xml:space="preserve">1. PROJECT PURPOSE &amp; SYNTHETIC DATA DISCLAIMER</t>
  </si>
  <si>
    <t xml:space="preserve">Project Objective</t>
  </si>
  <si>
    <t xml:space="preserve">Demonstrate end-to-end data analytics, Excel formula automation, data quality auditing, and executive dashboard design for international BI client portfolios.</t>
  </si>
  <si>
    <t xml:space="preserve">Synthetic Data Notice</t>
  </si>
  <si>
    <t xml:space="preserve">100% SYNTHETIC PRACTICE DATASET. All customers, order IDs, product names, prices, costs, and financial results are deterministically generated (seed=202501) for educational and portfolio demonstration only. Do not represent as actual corporate financials.</t>
  </si>
  <si>
    <t xml:space="preserve">Analysis Period</t>
  </si>
  <si>
    <t xml:space="preserve">Full 12-Month Calendar Year: January 1, 2025 through December 31, 2025 (1,200 Order-Line Records across 984 Unique Orders and 299 Active Customers).</t>
  </si>
  <si>
    <t xml:space="preserve">Target Compatibility</t>
  </si>
  <si>
    <t xml:space="preserve">Built with 100% native Excel 2007–2024 / Microsoft 365 formulas (SUMIFS, COUNTIFS, IF, ROUND, AVERAGEIFS). Zero VBA macros required; safe to open across Windows, macOS, Excel Web, and Power BI Desktop.</t>
  </si>
  <si>
    <t xml:space="preserve">2. WORKBOOK ARCHITECTURE &amp; NAVIGATION</t>
  </si>
  <si>
    <t xml:space="preserve">Sheet Tab Name</t>
  </si>
  <si>
    <t xml:space="preserve">Role in Project</t>
  </si>
  <si>
    <t xml:space="preserve">Key Features &amp; Automation Included</t>
  </si>
  <si>
    <t xml:space="preserve">Primary Audience</t>
  </si>
  <si>
    <t xml:space="preserve">Row Count</t>
  </si>
  <si>
    <t xml:space="preserve">Status</t>
  </si>
  <si>
    <t xml:space="preserve">README</t>
  </si>
  <si>
    <t xml:space="preserve">Documentation &amp; Setup</t>
  </si>
  <si>
    <t xml:space="preserve">Project scope, synthetic disclaimers, 20-column data dictionary, core mathematical formulas, and user guide.</t>
  </si>
  <si>
    <t xml:space="preserve">Clients &amp; Reviewers</t>
  </si>
  <si>
    <t xml:space="preserve">48 Rows</t>
  </si>
  <si>
    <t xml:space="preserve">Complete</t>
  </si>
  <si>
    <t xml:space="preserve">Sales_Data</t>
  </si>
  <si>
    <t xml:space="preserve">Primary Fact Dataset</t>
  </si>
  <si>
    <t xml:space="preserve">1,200 order-line records formatted as official Excel Table (Tbl_SalesData) with dynamic row-level Sales, Cost, Profit, and Margin formulas.</t>
  </si>
  <si>
    <t xml:space="preserve">Analysts &amp; Power BI</t>
  </si>
  <si>
    <t xml:space="preserve">1,200 Data Rows</t>
  </si>
  <si>
    <t xml:space="preserve">Validated</t>
  </si>
  <si>
    <t xml:space="preserve">Data_Quality</t>
  </si>
  <si>
    <t xml:space="preserve">Automated QA &amp; Audit</t>
  </si>
  <si>
    <t xml:space="preserve">10 live formula integrity checks (missing values, duplicates, date order, negative numbers) + 5 cross-sheet reconciliation checks.</t>
  </si>
  <si>
    <t xml:space="preserve">QA &amp; Data Engineers</t>
  </si>
  <si>
    <t xml:space="preserve">30 Rows</t>
  </si>
  <si>
    <t xml:space="preserve">100% PASS</t>
  </si>
  <si>
    <t xml:space="preserve">Analysis</t>
  </si>
  <si>
    <t xml:space="preserve">Multi-Dimensional Pivot</t>
  </si>
  <si>
    <t xml:space="preserve">Formula-driven summary tables for Monthly Trends, Categories, Subcategories, Regions, Customer Segments, Discount Tiers, and Top/Bottom Products.</t>
  </si>
  <si>
    <t xml:space="preserve">BI Developers</t>
  </si>
  <si>
    <t xml:space="preserve">80 Rows</t>
  </si>
  <si>
    <t xml:space="preserve">Reconciled</t>
  </si>
  <si>
    <t xml:space="preserve">Dashboard</t>
  </si>
  <si>
    <t xml:space="preserve">Executive BI Overview</t>
  </si>
  <si>
    <t xml:space="preserve">6 dynamic KPI cards, interactive Region &amp; Segment dropdown filters (Cells C4 &amp; F4), conditional formatting, and 3 native Excel charts.</t>
  </si>
  <si>
    <t xml:space="preserve">Executives &amp; Clients</t>
  </si>
  <si>
    <t xml:space="preserve">55 Rows</t>
  </si>
  <si>
    <t xml:space="preserve">Interactive</t>
  </si>
  <si>
    <t xml:space="preserve">3. DATA DICTIONARY &amp; MATHEMATICAL ASSUMPTIONS (20 COLUMNS IN SALES_DATA)</t>
  </si>
  <si>
    <t xml:space="preserve">Col #</t>
  </si>
  <si>
    <t xml:space="preserve">Column Letter</t>
  </si>
  <si>
    <t xml:space="preserve">Column Name</t>
  </si>
  <si>
    <t xml:space="preserve">Data Type / Format</t>
  </si>
  <si>
    <t xml:space="preserve">Source / Formula Logic</t>
  </si>
  <si>
    <t xml:space="preserve">Business Definition &amp; Domain Assumptions</t>
  </si>
  <si>
    <t xml:space="preserve">A</t>
  </si>
  <si>
    <t xml:space="preserve">Row ID</t>
  </si>
  <si>
    <t xml:space="preserve">Integer (#,##0)</t>
  </si>
  <si>
    <t xml:space="preserve">Sequential 1 to 1,200</t>
  </si>
  <si>
    <t xml:space="preserve">Unique primary key for each order-line record.</t>
  </si>
  <si>
    <t xml:space="preserve">B</t>
  </si>
  <si>
    <t xml:space="preserve">Order ID</t>
  </si>
  <si>
    <t xml:space="preserve">Text (ORD-2025-XXXXX)</t>
  </si>
  <si>
    <t xml:space="preserve">Generated Order Key</t>
  </si>
  <si>
    <t xml:space="preserve">Transaction identifier; a single order may contain 1 to 2 product line items.</t>
  </si>
  <si>
    <t xml:space="preserve">C</t>
  </si>
  <si>
    <t xml:space="preserve">Order Date</t>
  </si>
  <si>
    <t xml:space="preserve">Date (YYYY-MM-DD)</t>
  </si>
  <si>
    <t xml:space="preserve">2025-01-01 to 2025-12-31</t>
  </si>
  <si>
    <t xml:space="preserve">Date the order was placed; weighted with realistic Q3/Q4 commercial seasonality.</t>
  </si>
  <si>
    <t xml:space="preserve">D</t>
  </si>
  <si>
    <t xml:space="preserve">Ship Date</t>
  </si>
  <si>
    <t xml:space="preserve">Order Date + 0 to 6 Days</t>
  </si>
  <si>
    <t xml:space="preserve">Date shipped; lag depends on Ship Mode (Same Day = 0d, First = 1-2d, Second = 2-4d, Standard = 4-6d).</t>
  </si>
  <si>
    <t xml:space="preserve">E</t>
  </si>
  <si>
    <t xml:space="preserve">Ship Mode</t>
  </si>
  <si>
    <t xml:space="preserve">Text</t>
  </si>
  <si>
    <t xml:space="preserve">4 Standard Tiers</t>
  </si>
  <si>
    <t xml:space="preserve">Shipping service tier: Standard Class (58%), Second Class (20%), First Class (15%), Same Day (7%).</t>
  </si>
  <si>
    <t xml:space="preserve">F</t>
  </si>
  <si>
    <t xml:space="preserve">Customer ID</t>
  </si>
  <si>
    <t xml:space="preserve">Text (CUST-XXXX)</t>
  </si>
  <si>
    <t xml:space="preserve">320 Synthetic Profiles</t>
  </si>
  <si>
    <t xml:space="preserve">Unique customer identifier mapped consistently to a single Customer Segment.</t>
  </si>
  <si>
    <t xml:space="preserve">G</t>
  </si>
  <si>
    <t xml:space="preserve">Customer Segment</t>
  </si>
  <si>
    <t xml:space="preserve">3 B2B/B2C Segments</t>
  </si>
  <si>
    <t xml:space="preserve">Consumer (~50%), Corporate (~31%), and Home Office (~19%).</t>
  </si>
  <si>
    <t xml:space="preserve">H</t>
  </si>
  <si>
    <t xml:space="preserve">Region</t>
  </si>
  <si>
    <t xml:space="preserve">4 US Operating Regions</t>
  </si>
  <si>
    <t xml:space="preserve">West (~34%), East (~29%), Central (~21%), and South (~16%).</t>
  </si>
  <si>
    <t xml:space="preserve">I</t>
  </si>
  <si>
    <t xml:space="preserve">State</t>
  </si>
  <si>
    <t xml:space="preserve">20 US States</t>
  </si>
  <si>
    <t xml:space="preserve">Mapped deterministically to parent Region (e.g., California -&gt; West, New York -&gt; East, Texas -&gt; Central).</t>
  </si>
  <si>
    <t xml:space="preserve">J</t>
  </si>
  <si>
    <t xml:space="preserve">Category</t>
  </si>
  <si>
    <t xml:space="preserve">3 Core Categories</t>
  </si>
  <si>
    <t xml:space="preserve">Technology, Furniture, and Office Supplies.</t>
  </si>
  <si>
    <t xml:space="preserve">K</t>
  </si>
  <si>
    <t xml:space="preserve">Subcategory</t>
  </si>
  <si>
    <t xml:space="preserve">12 Subcategories</t>
  </si>
  <si>
    <t xml:space="preserve">Phones, Computers, Accessories, Machines, Chairs, Tables, Bookcases, Furnishings, Binders, Paper, Storage, Appliances/Art.</t>
  </si>
  <si>
    <t xml:space="preserve">L</t>
  </si>
  <si>
    <t xml:space="preserve">Product Name</t>
  </si>
  <si>
    <t xml:space="preserve">25 Fictional SKUs</t>
  </si>
  <si>
    <t xml:space="preserve">Realistic commercial SKU names with fixed catalog Unit Price and Unit Cost.</t>
  </si>
  <si>
    <t xml:space="preserve">M</t>
  </si>
  <si>
    <t xml:space="preserve">Quantity</t>
  </si>
  <si>
    <t xml:space="preserve">1 to 8 Units per Line</t>
  </si>
  <si>
    <t xml:space="preserve">Order line quantity skewed toward 1–4 units per transaction.</t>
  </si>
  <si>
    <t xml:space="preserve">N</t>
  </si>
  <si>
    <t xml:space="preserve">Unit Price</t>
  </si>
  <si>
    <t xml:space="preserve">Currency ($#,##0.00)</t>
  </si>
  <si>
    <t xml:space="preserve">Catalog List Price</t>
  </si>
  <si>
    <t xml:space="preserve">Baseline pre-discount selling price per unit ($28.00 to $1,250.00).</t>
  </si>
  <si>
    <t xml:space="preserve">O</t>
  </si>
  <si>
    <t xml:space="preserve">Unit Cost</t>
  </si>
  <si>
    <t xml:space="preserve">Catalog COGS per Unit</t>
  </si>
  <si>
    <t xml:space="preserve">Direct product cost per unit (50% to 83% of list price depending on subcategory).</t>
  </si>
  <si>
    <t xml:space="preserve">P</t>
  </si>
  <si>
    <t xml:space="preserve">Sales</t>
  </si>
  <si>
    <t xml:space="preserve">Net realized revenue after promotional discount: Quantity * Unit Price * (1 - Discount).</t>
  </si>
  <si>
    <t xml:space="preserve">Q</t>
  </si>
  <si>
    <t xml:space="preserve">Total Cost</t>
  </si>
  <si>
    <t xml:space="preserve">Total Cost of Goods Sold (COGS): Quantity * Unit Cost.</t>
  </si>
  <si>
    <t xml:space="preserve">R</t>
  </si>
  <si>
    <t xml:space="preserve">Profit</t>
  </si>
  <si>
    <t xml:space="preserve">Net order-line profit (or loss when heavy discounts push net price below unit cost): Sales - Total Cost.</t>
  </si>
  <si>
    <t xml:space="preserve">S</t>
  </si>
  <si>
    <t xml:space="preserve">Profit Margin</t>
  </si>
  <si>
    <t xml:space="preserve">Percentage (0.0%)</t>
  </si>
  <si>
    <t xml:space="preserve">Net profit as a percentage of realized sales, guarded against division by zero.</t>
  </si>
  <si>
    <t xml:space="preserve">T</t>
  </si>
  <si>
    <t xml:space="preserve">Discount</t>
  </si>
  <si>
    <t xml:space="preserve">0% to 30% Promotional Rate</t>
  </si>
  <si>
    <t xml:space="preserve">Promotional discount rate (0%, 5%, 10%, 15%, 20%, 25%, or 30%). High discounts (25%-30%) intentionally model margin erosion.</t>
  </si>
  <si>
    <t xml:space="preserve">4. HOW TO USE THE INTERACTIVE DASHBOARD &amp; POWER BI EXPORT</t>
  </si>
  <si>
    <t xml:space="preserve">Step 1 — Explore Raw Data</t>
  </si>
  <si>
    <t xml:space="preserve">Open 'Sales_Data' to inspect the 1,200 order-line records. Use the table header filter arrows in Row 1 to sort or filter by any column.</t>
  </si>
  <si>
    <t xml:space="preserve">Step 2 — Verify Data Quality</t>
  </si>
  <si>
    <t xml:space="preserve">Open 'Data_Quality' to confirm that all 10 data integrity rules return 0 errors (PASS) and all 5 summary tables reconcile to $0.00 variance.</t>
  </si>
  <si>
    <t xml:space="preserve">Step 3 — Review Deep-Dive Tables</t>
  </si>
  <si>
    <t xml:space="preserve">Open 'Analysis' to examine full-year Monthly Trends, Category &amp; Subcategory margins, Regional breakdowns, Customer Segments, and Top/Bottom Products.</t>
  </si>
  <si>
    <t xml:space="preserve">Step 4 — Use Dashboard Filters</t>
  </si>
  <si>
    <t xml:space="preserve">Open 'Dashboard' and click cell C4 (Region) or cell F4 (Customer Segment). Choose 'West', 'Corporate', etc. from the dropdown arrow — all 6 KPI cards and dynamic tables update automatically!</t>
  </si>
  <si>
    <t xml:space="preserve">Step 5 — Connect to Power BI</t>
  </si>
  <si>
    <t xml:space="preserve">In Power BI Desktop, click Home -&gt; Get Data -&gt; Excel Workbook, select this file, and check 'Tbl_SalesData' (or 'Sales_Data') to import the clean, validated schema.</t>
  </si>
  <si>
    <t xml:space="preserve">ORD-2025-10071</t>
  </si>
  <si>
    <t xml:space="preserve">Standard Class</t>
  </si>
  <si>
    <t xml:space="preserve">CUST-1258</t>
  </si>
  <si>
    <t xml:space="preserve">Home Office</t>
  </si>
  <si>
    <t xml:space="preserve">East</t>
  </si>
  <si>
    <t xml:space="preserve">New York</t>
  </si>
  <si>
    <t xml:space="preserve">Furniture</t>
  </si>
  <si>
    <t xml:space="preserve">Bookcases</t>
  </si>
  <si>
    <t xml:space="preserve">MetroSteel 5-Shelf Library Bookcase</t>
  </si>
  <si>
    <t xml:space="preserve">Technology</t>
  </si>
  <si>
    <t xml:space="preserve">Accessories</t>
  </si>
  <si>
    <t xml:space="preserve">UltraView 27-Inch 4K Monitor</t>
  </si>
  <si>
    <t xml:space="preserve">ORD-2025-10017</t>
  </si>
  <si>
    <t xml:space="preserve">CUST-1095</t>
  </si>
  <si>
    <t xml:space="preserve">Massachusetts</t>
  </si>
  <si>
    <t xml:space="preserve">Tables</t>
  </si>
  <si>
    <t xml:space="preserve">oakCraft 8-Person Conference Table</t>
  </si>
  <si>
    <t xml:space="preserve">ORD-2025-10069</t>
  </si>
  <si>
    <t xml:space="preserve">Second Class</t>
  </si>
  <si>
    <t xml:space="preserve">CUST-1199</t>
  </si>
  <si>
    <t xml:space="preserve">Corporate</t>
  </si>
  <si>
    <t xml:space="preserve">Central</t>
  </si>
  <si>
    <t xml:space="preserve">Illinois</t>
  </si>
  <si>
    <t xml:space="preserve">Office Supplies</t>
  </si>
  <si>
    <t xml:space="preserve">Binders</t>
  </si>
  <si>
    <t xml:space="preserve">EcoPress Presentation Binder Set (10-Pk)</t>
  </si>
  <si>
    <t xml:space="preserve">ORD-2025-10015</t>
  </si>
  <si>
    <t xml:space="preserve">CUST-1256</t>
  </si>
  <si>
    <t xml:space="preserve">Consumer</t>
  </si>
  <si>
    <t xml:space="preserve">ORD-2025-10024</t>
  </si>
  <si>
    <t xml:space="preserve">Same Day</t>
  </si>
  <si>
    <t xml:space="preserve">CUST-1183</t>
  </si>
  <si>
    <t xml:space="preserve">New Jersey</t>
  </si>
  <si>
    <t xml:space="preserve">ErgoMech Wireless Keyboard &amp; Mouse</t>
  </si>
  <si>
    <t xml:space="preserve">ORD-2025-10066</t>
  </si>
  <si>
    <t xml:space="preserve">First Class</t>
  </si>
  <si>
    <t xml:space="preserve">CUST-1304</t>
  </si>
  <si>
    <t xml:space="preserve">South</t>
  </si>
  <si>
    <t xml:space="preserve">Florida</t>
  </si>
  <si>
    <t xml:space="preserve">ORD-2025-10006</t>
  </si>
  <si>
    <t xml:space="preserve">CUST-1131</t>
  </si>
  <si>
    <t xml:space="preserve">Michigan</t>
  </si>
  <si>
    <t xml:space="preserve">Art &amp; Labels</t>
  </si>
  <si>
    <t xml:space="preserve">PrecisionLine Permanent Markers &amp; Labels Kit</t>
  </si>
  <si>
    <t xml:space="preserve">ORD-2025-10011</t>
  </si>
  <si>
    <t xml:space="preserve">CUST-1145</t>
  </si>
  <si>
    <t xml:space="preserve">Paper</t>
  </si>
  <si>
    <t xml:space="preserve">PureBright Recycled Copy Paper (Case)</t>
  </si>
  <si>
    <t xml:space="preserve">ORD-2025-10013</t>
  </si>
  <si>
    <t xml:space="preserve">CUST-1012</t>
  </si>
  <si>
    <t xml:space="preserve">Phones</t>
  </si>
  <si>
    <t xml:space="preserve">NovaLite Enterprise Handset</t>
  </si>
  <si>
    <t xml:space="preserve">ORD-2025-10039</t>
  </si>
  <si>
    <t xml:space="preserve">CUST-1270</t>
  </si>
  <si>
    <t xml:space="preserve">Georgia</t>
  </si>
  <si>
    <t xml:space="preserve">Storage</t>
  </si>
  <si>
    <t xml:space="preserve">VaultBox Steel File Cabinet 2-Drawer</t>
  </si>
  <si>
    <t xml:space="preserve">ORD-2025-10004</t>
  </si>
  <si>
    <t xml:space="preserve">CUST-1283</t>
  </si>
  <si>
    <t xml:space="preserve">West</t>
  </si>
  <si>
    <t xml:space="preserve">Arizona</t>
  </si>
  <si>
    <t xml:space="preserve">Machines</t>
  </si>
  <si>
    <t xml:space="preserve">PrintMaster LaserJet Pro M400</t>
  </si>
  <si>
    <t xml:space="preserve">ORD-2025-10019</t>
  </si>
  <si>
    <t xml:space="preserve">CUST-1011</t>
  </si>
  <si>
    <t xml:space="preserve">Alabama</t>
  </si>
  <si>
    <t xml:space="preserve">Chairs</t>
  </si>
  <si>
    <t xml:space="preserve">ComfortPlus Task Swivel Chair</t>
  </si>
  <si>
    <t xml:space="preserve">ORD-2025-10022</t>
  </si>
  <si>
    <t xml:space="preserve">CUST-1089</t>
  </si>
  <si>
    <t xml:space="preserve">Oregon</t>
  </si>
  <si>
    <t xml:space="preserve">ORD-2025-10040</t>
  </si>
  <si>
    <t xml:space="preserve">CUST-1169</t>
  </si>
  <si>
    <t xml:space="preserve">ORD-2025-10056</t>
  </si>
  <si>
    <t xml:space="preserve">CUST-1126</t>
  </si>
  <si>
    <t xml:space="preserve">North Carolina</t>
  </si>
  <si>
    <t xml:space="preserve">ORD-2025-10058</t>
  </si>
  <si>
    <t xml:space="preserve">CUST-1018</t>
  </si>
  <si>
    <t xml:space="preserve">ORD-2025-10037</t>
  </si>
  <si>
    <t xml:space="preserve">CUST-1249</t>
  </si>
  <si>
    <t xml:space="preserve">Texas</t>
  </si>
  <si>
    <t xml:space="preserve">ExecuBond Laser Printer Paper (5-Ream)</t>
  </si>
  <si>
    <t xml:space="preserve">ORD-2025-10041</t>
  </si>
  <si>
    <t xml:space="preserve">CUST-1204</t>
  </si>
  <si>
    <t xml:space="preserve">Pennsylvania</t>
  </si>
  <si>
    <t xml:space="preserve">ORD-2025-10055</t>
  </si>
  <si>
    <t xml:space="preserve">CUST-1028</t>
  </si>
  <si>
    <t xml:space="preserve">Virginia</t>
  </si>
  <si>
    <t xml:space="preserve">DuraLock Heavy-Duty 3-Ring Binder Pack</t>
  </si>
  <si>
    <t xml:space="preserve">ORD-2025-10063</t>
  </si>
  <si>
    <t xml:space="preserve">CUST-1036</t>
  </si>
  <si>
    <t xml:space="preserve">ORD-2025-10003</t>
  </si>
  <si>
    <t xml:space="preserve">CUST-1033</t>
  </si>
  <si>
    <t xml:space="preserve">California</t>
  </si>
  <si>
    <t xml:space="preserve">Computers</t>
  </si>
  <si>
    <t xml:space="preserve">TitanWorkstation Mini PC</t>
  </si>
  <si>
    <t xml:space="preserve">ORD-2025-10008</t>
  </si>
  <si>
    <t xml:space="preserve">CUST-1214</t>
  </si>
  <si>
    <t xml:space="preserve">Washington</t>
  </si>
  <si>
    <t xml:space="preserve">SonicGuard ANC Business Headset</t>
  </si>
  <si>
    <t xml:space="preserve">ORD-2025-10045</t>
  </si>
  <si>
    <t xml:space="preserve">CUST-1084</t>
  </si>
  <si>
    <t xml:space="preserve">ORD-2025-10038</t>
  </si>
  <si>
    <t xml:space="preserve">CUST-1278</t>
  </si>
  <si>
    <t xml:space="preserve">ORD-2025-10044</t>
  </si>
  <si>
    <t xml:space="preserve">CUST-1315</t>
  </si>
  <si>
    <t xml:space="preserve">ORD-2025-10029</t>
  </si>
  <si>
    <t xml:space="preserve">CUST-1184</t>
  </si>
  <si>
    <t xml:space="preserve">FlexiStand Motorized Standing Desk</t>
  </si>
  <si>
    <t xml:space="preserve">ORD-2025-10031</t>
  </si>
  <si>
    <t xml:space="preserve">ClearWave VoIP Conference Phone</t>
  </si>
  <si>
    <t xml:space="preserve">ORD-2025-10032</t>
  </si>
  <si>
    <t xml:space="preserve">CUST-1271</t>
  </si>
  <si>
    <t xml:space="preserve">ORD-2025-10050</t>
  </si>
  <si>
    <t xml:space="preserve">CUST-1281</t>
  </si>
  <si>
    <t xml:space="preserve">ORD-2025-10053</t>
  </si>
  <si>
    <t xml:space="preserve">ScanJet Enterprise High-Speed Scanner</t>
  </si>
  <si>
    <t xml:space="preserve">Apex Pro Max 5G Smartphone</t>
  </si>
  <si>
    <t xml:space="preserve">ORD-2025-10007</t>
  </si>
  <si>
    <t xml:space="preserve">CUST-1136</t>
  </si>
  <si>
    <t xml:space="preserve">ORD-2025-10014</t>
  </si>
  <si>
    <t xml:space="preserve">CUST-1008</t>
  </si>
  <si>
    <t xml:space="preserve">Minnesota</t>
  </si>
  <si>
    <t xml:space="preserve">ORD-2025-10028</t>
  </si>
  <si>
    <t xml:space="preserve">CUST-1058</t>
  </si>
  <si>
    <t xml:space="preserve">ORD-2025-10016</t>
  </si>
  <si>
    <t xml:space="preserve">CUST-1072</t>
  </si>
  <si>
    <t xml:space="preserve">ZenithBook Ultra 15 Laptop</t>
  </si>
  <si>
    <t xml:space="preserve">ORD-2025-10033</t>
  </si>
  <si>
    <t xml:space="preserve">CUST-1065</t>
  </si>
  <si>
    <t xml:space="preserve">ORD-2025-10052</t>
  </si>
  <si>
    <t xml:space="preserve">CUST-1128</t>
  </si>
  <si>
    <t xml:space="preserve">ORD-2025-10001</t>
  </si>
  <si>
    <t xml:space="preserve">CUST-1261</t>
  </si>
  <si>
    <t xml:space="preserve">ORD-2025-10027</t>
  </si>
  <si>
    <t xml:space="preserve">CUST-1227</t>
  </si>
  <si>
    <t xml:space="preserve">ORD-2025-10068</t>
  </si>
  <si>
    <t xml:space="preserve">CUST-1070</t>
  </si>
  <si>
    <t xml:space="preserve">Colorado</t>
  </si>
  <si>
    <t xml:space="preserve">Furnishings</t>
  </si>
  <si>
    <t xml:space="preserve">AcousticPro Modular Partition Panel</t>
  </si>
  <si>
    <t xml:space="preserve">ORD-2025-10034</t>
  </si>
  <si>
    <t xml:space="preserve">CUST-1203</t>
  </si>
  <si>
    <t xml:space="preserve">AeroMesh Executive Ergonomic Chair</t>
  </si>
  <si>
    <t xml:space="preserve">ORD-2025-10059</t>
  </si>
  <si>
    <t xml:space="preserve">CUST-1025</t>
  </si>
  <si>
    <t xml:space="preserve">ORD-2025-10018</t>
  </si>
  <si>
    <t xml:space="preserve">CUST-1264</t>
  </si>
  <si>
    <t xml:space="preserve">ORD-2025-10036</t>
  </si>
  <si>
    <t xml:space="preserve">CUST-1259</t>
  </si>
  <si>
    <t xml:space="preserve">ORD-2025-10046</t>
  </si>
  <si>
    <t xml:space="preserve">CUST-1144</t>
  </si>
  <si>
    <t xml:space="preserve">ORD-2025-10048</t>
  </si>
  <si>
    <t xml:space="preserve">CUST-1103</t>
  </si>
  <si>
    <t xml:space="preserve">ORD-2025-10067</t>
  </si>
  <si>
    <t xml:space="preserve">CUST-1168</t>
  </si>
  <si>
    <t xml:space="preserve">Appliances</t>
  </si>
  <si>
    <t xml:space="preserve">BrewPro Commercial Breakroom Coffee Maker</t>
  </si>
  <si>
    <t xml:space="preserve">ORD-2025-10005</t>
  </si>
  <si>
    <t xml:space="preserve">ORD-2025-10030</t>
  </si>
  <si>
    <t xml:space="preserve">CUST-1263</t>
  </si>
  <si>
    <t xml:space="preserve">ORD-2025-10043</t>
  </si>
  <si>
    <t xml:space="preserve">CUST-1010</t>
  </si>
  <si>
    <t xml:space="preserve">LumiDesk LED Architect Lamp</t>
  </si>
  <si>
    <t xml:space="preserve">ORD-2025-10035</t>
  </si>
  <si>
    <t xml:space="preserve">CUST-1292</t>
  </si>
  <si>
    <t xml:space="preserve">ORD-2025-10047</t>
  </si>
  <si>
    <t xml:space="preserve">CUST-1040</t>
  </si>
  <si>
    <t xml:space="preserve">ORD-2025-10060</t>
  </si>
  <si>
    <t xml:space="preserve">CUST-1316</t>
  </si>
  <si>
    <t xml:space="preserve">ORD-2025-10025</t>
  </si>
  <si>
    <t xml:space="preserve">CUST-1156</t>
  </si>
  <si>
    <t xml:space="preserve">ORD-2025-10057</t>
  </si>
  <si>
    <t xml:space="preserve">CUST-1320</t>
  </si>
  <si>
    <t xml:space="preserve">ORD-2025-10020</t>
  </si>
  <si>
    <t xml:space="preserve">CUST-1054</t>
  </si>
  <si>
    <t xml:space="preserve">ORD-2025-10064</t>
  </si>
  <si>
    <t xml:space="preserve">CUST-1031</t>
  </si>
  <si>
    <t xml:space="preserve">ORD-2025-10026</t>
  </si>
  <si>
    <t xml:space="preserve">CUST-1180</t>
  </si>
  <si>
    <t xml:space="preserve">ORD-2025-10051</t>
  </si>
  <si>
    <t xml:space="preserve">CUST-1077</t>
  </si>
  <si>
    <t xml:space="preserve">ORD-2025-10049</t>
  </si>
  <si>
    <t xml:space="preserve">CUST-1174</t>
  </si>
  <si>
    <t xml:space="preserve">ORD-2025-10062</t>
  </si>
  <si>
    <t xml:space="preserve">CUST-1056</t>
  </si>
  <si>
    <t xml:space="preserve">ORD-2025-10070</t>
  </si>
  <si>
    <t xml:space="preserve">CUST-1093</t>
  </si>
  <si>
    <t xml:space="preserve">ORD-2025-10012</t>
  </si>
  <si>
    <t xml:space="preserve">CUST-1284</t>
  </si>
  <si>
    <t xml:space="preserve">ORD-2025-10023</t>
  </si>
  <si>
    <t xml:space="preserve">CUST-1090</t>
  </si>
  <si>
    <t xml:space="preserve">StackSmart Archive Storage Crates (6-Pk)</t>
  </si>
  <si>
    <t xml:space="preserve">ORD-2025-10009</t>
  </si>
  <si>
    <t xml:space="preserve">ORD-2025-10010</t>
  </si>
  <si>
    <t xml:space="preserve">CUST-1201</t>
  </si>
  <si>
    <t xml:space="preserve">ORD-2025-10021</t>
  </si>
  <si>
    <t xml:space="preserve">CUST-1121</t>
  </si>
  <si>
    <t xml:space="preserve">ORD-2025-10061</t>
  </si>
  <si>
    <t xml:space="preserve">CUST-1194</t>
  </si>
  <si>
    <t xml:space="preserve">ORD-2025-10065</t>
  </si>
  <si>
    <t xml:space="preserve">CUST-1035</t>
  </si>
  <si>
    <t xml:space="preserve">ORD-2025-10042</t>
  </si>
  <si>
    <t xml:space="preserve">CUST-1241</t>
  </si>
  <si>
    <t xml:space="preserve">ORD-2025-10054</t>
  </si>
  <si>
    <t xml:space="preserve">CUST-1149</t>
  </si>
  <si>
    <t xml:space="preserve">ORD-2025-10002</t>
  </si>
  <si>
    <t xml:space="preserve">ORD-2025-10124</t>
  </si>
  <si>
    <t xml:space="preserve">CUST-1274</t>
  </si>
  <si>
    <t xml:space="preserve">ORD-2025-10090</t>
  </si>
  <si>
    <t xml:space="preserve">CUST-1188</t>
  </si>
  <si>
    <t xml:space="preserve">ORD-2025-10112</t>
  </si>
  <si>
    <t xml:space="preserve">CUST-1235</t>
  </si>
  <si>
    <t xml:space="preserve">ORD-2025-10129</t>
  </si>
  <si>
    <t xml:space="preserve">CUST-1182</t>
  </si>
  <si>
    <t xml:space="preserve">ORD-2025-10103</t>
  </si>
  <si>
    <t xml:space="preserve">CUST-1213</t>
  </si>
  <si>
    <t xml:space="preserve">ORD-2025-10106</t>
  </si>
  <si>
    <t xml:space="preserve">ORD-2025-10083</t>
  </si>
  <si>
    <t xml:space="preserve">CUST-1039</t>
  </si>
  <si>
    <t xml:space="preserve">ORD-2025-10077</t>
  </si>
  <si>
    <t xml:space="preserve">CUST-1123</t>
  </si>
  <si>
    <t xml:space="preserve">ORD-2025-10105</t>
  </si>
  <si>
    <t xml:space="preserve">ORD-2025-10122</t>
  </si>
  <si>
    <t xml:space="preserve">ORD-2025-10128</t>
  </si>
  <si>
    <t xml:space="preserve">CUST-1257</t>
  </si>
  <si>
    <t xml:space="preserve">ORD-2025-10078</t>
  </si>
  <si>
    <t xml:space="preserve">CUST-1306</t>
  </si>
  <si>
    <t xml:space="preserve">ORD-2025-10073</t>
  </si>
  <si>
    <t xml:space="preserve">CUST-1236</t>
  </si>
  <si>
    <t xml:space="preserve">ORD-2025-10094</t>
  </si>
  <si>
    <t xml:space="preserve">CUST-1318</t>
  </si>
  <si>
    <t xml:space="preserve">ORD-2025-10095</t>
  </si>
  <si>
    <t xml:space="preserve">CUST-1120</t>
  </si>
  <si>
    <t xml:space="preserve">ORD-2025-10121</t>
  </si>
  <si>
    <t xml:space="preserve">CUST-1207</t>
  </si>
  <si>
    <t xml:space="preserve">ORD-2025-10110</t>
  </si>
  <si>
    <t xml:space="preserve">CUST-1266</t>
  </si>
  <si>
    <t xml:space="preserve">ORD-2025-10079</t>
  </si>
  <si>
    <t xml:space="preserve">CUST-1314</t>
  </si>
  <si>
    <t xml:space="preserve">ORD-2025-10081</t>
  </si>
  <si>
    <t xml:space="preserve">CUST-1209</t>
  </si>
  <si>
    <t xml:space="preserve">ORD-2025-10084</t>
  </si>
  <si>
    <t xml:space="preserve">CUST-1255</t>
  </si>
  <si>
    <t xml:space="preserve">ORD-2025-10125</t>
  </si>
  <si>
    <t xml:space="preserve">CUST-1046</t>
  </si>
  <si>
    <t xml:space="preserve">ORD-2025-10100</t>
  </si>
  <si>
    <t xml:space="preserve">CUST-1238</t>
  </si>
  <si>
    <t xml:space="preserve">ORD-2025-10109</t>
  </si>
  <si>
    <t xml:space="preserve">CUST-1187</t>
  </si>
  <si>
    <t xml:space="preserve">ORD-2025-10120</t>
  </si>
  <si>
    <t xml:space="preserve">ORD-2025-10126</t>
  </si>
  <si>
    <t xml:space="preserve">CUST-1215</t>
  </si>
  <si>
    <t xml:space="preserve">ORD-2025-10082</t>
  </si>
  <si>
    <t xml:space="preserve">ORD-2025-10108</t>
  </si>
  <si>
    <t xml:space="preserve">ORD-2025-10085</t>
  </si>
  <si>
    <t xml:space="preserve">CUST-1032</t>
  </si>
  <si>
    <t xml:space="preserve">ORD-2025-10086</t>
  </si>
  <si>
    <t xml:space="preserve">ORD-2025-10101</t>
  </si>
  <si>
    <t xml:space="preserve">CUST-1197</t>
  </si>
  <si>
    <t xml:space="preserve">ORD-2025-10087</t>
  </si>
  <si>
    <t xml:space="preserve">CUST-1293</t>
  </si>
  <si>
    <t xml:space="preserve">ORD-2025-10119</t>
  </si>
  <si>
    <t xml:space="preserve">CUST-1253</t>
  </si>
  <si>
    <t xml:space="preserve">ORD-2025-10127</t>
  </si>
  <si>
    <t xml:space="preserve">CUST-1268</t>
  </si>
  <si>
    <t xml:space="preserve">ORD-2025-10072</t>
  </si>
  <si>
    <t xml:space="preserve">ORD-2025-10098</t>
  </si>
  <si>
    <t xml:space="preserve">CUST-1309</t>
  </si>
  <si>
    <t xml:space="preserve">ORD-2025-10104</t>
  </si>
  <si>
    <t xml:space="preserve">CUST-1096</t>
  </si>
  <si>
    <t xml:space="preserve">ORD-2025-10118</t>
  </si>
  <si>
    <t xml:space="preserve">CUST-1148</t>
  </si>
  <si>
    <t xml:space="preserve">ORD-2025-10096</t>
  </si>
  <si>
    <t xml:space="preserve">CUST-1014</t>
  </si>
  <si>
    <t xml:space="preserve">ORD-2025-10102</t>
  </si>
  <si>
    <t xml:space="preserve">CUST-1210</t>
  </si>
  <si>
    <t xml:space="preserve">ORD-2025-10107</t>
  </si>
  <si>
    <t xml:space="preserve">CUST-1118</t>
  </si>
  <si>
    <t xml:space="preserve">ORD-2025-10116</t>
  </si>
  <si>
    <t xml:space="preserve">ORD-2025-10097</t>
  </si>
  <si>
    <t xml:space="preserve">CUST-1138</t>
  </si>
  <si>
    <t xml:space="preserve">ORD-2025-10117</t>
  </si>
  <si>
    <t xml:space="preserve">ORD-2025-10092</t>
  </si>
  <si>
    <t xml:space="preserve">CUST-1166</t>
  </si>
  <si>
    <t xml:space="preserve">ORD-2025-10115</t>
  </si>
  <si>
    <t xml:space="preserve">CUST-1244</t>
  </si>
  <si>
    <t xml:space="preserve">ORD-2025-10123</t>
  </si>
  <si>
    <t xml:space="preserve">CUST-1167</t>
  </si>
  <si>
    <t xml:space="preserve">ORD-2025-10076</t>
  </si>
  <si>
    <t xml:space="preserve">CUST-1297</t>
  </si>
  <si>
    <t xml:space="preserve">ORD-2025-10080</t>
  </si>
  <si>
    <t xml:space="preserve">CUST-1302</t>
  </si>
  <si>
    <t xml:space="preserve">ORD-2025-10091</t>
  </si>
  <si>
    <t xml:space="preserve">CUST-1217</t>
  </si>
  <si>
    <t xml:space="preserve">ORD-2025-10113</t>
  </si>
  <si>
    <t xml:space="preserve">CUST-1088</t>
  </si>
  <si>
    <t xml:space="preserve">ORD-2025-10114</t>
  </si>
  <si>
    <t xml:space="preserve">CUST-1062</t>
  </si>
  <si>
    <t xml:space="preserve">ORD-2025-10075</t>
  </si>
  <si>
    <t xml:space="preserve">ORD-2025-10089</t>
  </si>
  <si>
    <t xml:space="preserve">CUST-1218</t>
  </si>
  <si>
    <t xml:space="preserve">Ohio</t>
  </si>
  <si>
    <t xml:space="preserve">ORD-2025-10074</t>
  </si>
  <si>
    <t xml:space="preserve">CUST-1009</t>
  </si>
  <si>
    <t xml:space="preserve">ORD-2025-10088</t>
  </si>
  <si>
    <t xml:space="preserve">CUST-1177</t>
  </si>
  <si>
    <t xml:space="preserve">ORD-2025-10130</t>
  </si>
  <si>
    <t xml:space="preserve">ORD-2025-10093</t>
  </si>
  <si>
    <t xml:space="preserve">ORD-2025-10099</t>
  </si>
  <si>
    <t xml:space="preserve">CUST-1211</t>
  </si>
  <si>
    <t xml:space="preserve">ORD-2025-10111</t>
  </si>
  <si>
    <t xml:space="preserve">ORD-2025-10134</t>
  </si>
  <si>
    <t xml:space="preserve">ORD-2025-10173</t>
  </si>
  <si>
    <t xml:space="preserve">CUST-1229</t>
  </si>
  <si>
    <t xml:space="preserve">ORD-2025-10156</t>
  </si>
  <si>
    <t xml:space="preserve">ORD-2025-10178</t>
  </si>
  <si>
    <t xml:space="preserve">ORD-2025-10182</t>
  </si>
  <si>
    <t xml:space="preserve">CUST-1164</t>
  </si>
  <si>
    <t xml:space="preserve">ORD-2025-10192</t>
  </si>
  <si>
    <t xml:space="preserve">CUST-1127</t>
  </si>
  <si>
    <t xml:space="preserve">ORD-2025-10145</t>
  </si>
  <si>
    <t xml:space="preserve">CUST-1108</t>
  </si>
  <si>
    <t xml:space="preserve">ORD-2025-10177</t>
  </si>
  <si>
    <t xml:space="preserve">CUST-1068</t>
  </si>
  <si>
    <t xml:space="preserve">ORD-2025-10139</t>
  </si>
  <si>
    <t xml:space="preserve">ORD-2025-10153</t>
  </si>
  <si>
    <t xml:space="preserve">CUST-1143</t>
  </si>
  <si>
    <t xml:space="preserve">Tennessee</t>
  </si>
  <si>
    <t xml:space="preserve">ORD-2025-10167</t>
  </si>
  <si>
    <t xml:space="preserve">CUST-1034</t>
  </si>
  <si>
    <t xml:space="preserve">ORD-2025-10191</t>
  </si>
  <si>
    <t xml:space="preserve">CUST-1091</t>
  </si>
  <si>
    <t xml:space="preserve">ORD-2025-10198</t>
  </si>
  <si>
    <t xml:space="preserve">ORD-2025-10204</t>
  </si>
  <si>
    <t xml:space="preserve">ORD-2025-10166</t>
  </si>
  <si>
    <t xml:space="preserve">ORD-2025-10184</t>
  </si>
  <si>
    <t xml:space="preserve">CUST-1161</t>
  </si>
  <si>
    <t xml:space="preserve">ORD-2025-10188</t>
  </si>
  <si>
    <t xml:space="preserve">CUST-1015</t>
  </si>
  <si>
    <t xml:space="preserve">ORD-2025-10143</t>
  </si>
  <si>
    <t xml:space="preserve">CUST-1222</t>
  </si>
  <si>
    <t xml:space="preserve">ORD-2025-10144</t>
  </si>
  <si>
    <t xml:space="preserve">CUST-1246</t>
  </si>
  <si>
    <t xml:space="preserve">ORD-2025-10175</t>
  </si>
  <si>
    <t xml:space="preserve">CUST-1223</t>
  </si>
  <si>
    <t xml:space="preserve">ORD-2025-10168</t>
  </si>
  <si>
    <t xml:space="preserve">CUST-1073</t>
  </si>
  <si>
    <t xml:space="preserve">ORD-2025-10137</t>
  </si>
  <si>
    <t xml:space="preserve">ORD-2025-10151</t>
  </si>
  <si>
    <t xml:space="preserve">CUST-1135</t>
  </si>
  <si>
    <t xml:space="preserve">ORD-2025-10131</t>
  </si>
  <si>
    <t xml:space="preserve">CUST-1116</t>
  </si>
  <si>
    <t xml:space="preserve">ORD-2025-10164</t>
  </si>
  <si>
    <t xml:space="preserve">CUST-1082</t>
  </si>
  <si>
    <t xml:space="preserve">ORD-2025-10203</t>
  </si>
  <si>
    <t xml:space="preserve">CUST-1060</t>
  </si>
  <si>
    <t xml:space="preserve">ORD-2025-10140</t>
  </si>
  <si>
    <t xml:space="preserve">CUST-1101</t>
  </si>
  <si>
    <t xml:space="preserve">ORD-2025-10171</t>
  </si>
  <si>
    <t xml:space="preserve">ORD-2025-10195</t>
  </si>
  <si>
    <t xml:space="preserve">ORD-2025-10194</t>
  </si>
  <si>
    <t xml:space="preserve">CUST-1092</t>
  </si>
  <si>
    <t xml:space="preserve">ORD-2025-10163</t>
  </si>
  <si>
    <t xml:space="preserve">CUST-1078</t>
  </si>
  <si>
    <t xml:space="preserve">ORD-2025-10169</t>
  </si>
  <si>
    <t xml:space="preserve">CUST-1216</t>
  </si>
  <si>
    <t xml:space="preserve">ORD-2025-10141</t>
  </si>
  <si>
    <t xml:space="preserve">CUST-1038</t>
  </si>
  <si>
    <t xml:space="preserve">ORD-2025-10146</t>
  </si>
  <si>
    <t xml:space="preserve">CUST-1242</t>
  </si>
  <si>
    <t xml:space="preserve">ORD-2025-10176</t>
  </si>
  <si>
    <t xml:space="preserve">CUST-1045</t>
  </si>
  <si>
    <t xml:space="preserve">ORD-2025-10155</t>
  </si>
  <si>
    <t xml:space="preserve">ORD-2025-10186</t>
  </si>
  <si>
    <t xml:space="preserve">ORD-2025-10180</t>
  </si>
  <si>
    <t xml:space="preserve">ORD-2025-10136</t>
  </si>
  <si>
    <t xml:space="preserve">CUST-1017</t>
  </si>
  <si>
    <t xml:space="preserve">ORD-2025-10142</t>
  </si>
  <si>
    <t xml:space="preserve">CUST-1313</t>
  </si>
  <si>
    <t xml:space="preserve">ORD-2025-10149</t>
  </si>
  <si>
    <t xml:space="preserve">CUST-1230</t>
  </si>
  <si>
    <t xml:space="preserve">ORD-2025-10170</t>
  </si>
  <si>
    <t xml:space="preserve">CUST-1019</t>
  </si>
  <si>
    <t xml:space="preserve">ORD-2025-10196</t>
  </si>
  <si>
    <t xml:space="preserve">ORD-2025-10150</t>
  </si>
  <si>
    <t xml:space="preserve">CUST-1254</t>
  </si>
  <si>
    <t xml:space="preserve">ORD-2025-10183</t>
  </si>
  <si>
    <t xml:space="preserve">CUST-1141</t>
  </si>
  <si>
    <t xml:space="preserve">ORD-2025-10165</t>
  </si>
  <si>
    <t xml:space="preserve">CUST-1027</t>
  </si>
  <si>
    <t xml:space="preserve">ORD-2025-10202</t>
  </si>
  <si>
    <t xml:space="preserve">ORD-2025-10148</t>
  </si>
  <si>
    <t xml:space="preserve">CUST-1275</t>
  </si>
  <si>
    <t xml:space="preserve">ORD-2025-10179</t>
  </si>
  <si>
    <t xml:space="preserve">ORD-2025-10159</t>
  </si>
  <si>
    <t xml:space="preserve">CUST-1252</t>
  </si>
  <si>
    <t xml:space="preserve">ORD-2025-10161</t>
  </si>
  <si>
    <t xml:space="preserve">CUST-1061</t>
  </si>
  <si>
    <t xml:space="preserve">ORD-2025-10189</t>
  </si>
  <si>
    <t xml:space="preserve">CUST-1044</t>
  </si>
  <si>
    <t xml:space="preserve">ORD-2025-10190</t>
  </si>
  <si>
    <t xml:space="preserve">ORD-2025-10174</t>
  </si>
  <si>
    <t xml:space="preserve">CUST-1147</t>
  </si>
  <si>
    <t xml:space="preserve">ORD-2025-10201</t>
  </si>
  <si>
    <t xml:space="preserve">CUST-1005</t>
  </si>
  <si>
    <t xml:space="preserve">ORD-2025-10197</t>
  </si>
  <si>
    <t xml:space="preserve">ORD-2025-10193</t>
  </si>
  <si>
    <t xml:space="preserve">ORD-2025-10152</t>
  </si>
  <si>
    <t xml:space="preserve">ORD-2025-10181</t>
  </si>
  <si>
    <t xml:space="preserve">CUST-1087</t>
  </si>
  <si>
    <t xml:space="preserve">ORD-2025-10132</t>
  </si>
  <si>
    <t xml:space="preserve">CUST-1124</t>
  </si>
  <si>
    <t xml:space="preserve">ORD-2025-10133</t>
  </si>
  <si>
    <t xml:space="preserve">CUST-1243</t>
  </si>
  <si>
    <t xml:space="preserve">ORD-2025-10135</t>
  </si>
  <si>
    <t xml:space="preserve">CUST-1220</t>
  </si>
  <si>
    <t xml:space="preserve">ORD-2025-10154</t>
  </si>
  <si>
    <t xml:space="preserve">CUST-1178</t>
  </si>
  <si>
    <t xml:space="preserve">ORD-2025-10185</t>
  </si>
  <si>
    <t xml:space="preserve">ORD-2025-10199</t>
  </si>
  <si>
    <t xml:space="preserve">CUST-1228</t>
  </si>
  <si>
    <t xml:space="preserve">ORD-2025-10157</t>
  </si>
  <si>
    <t xml:space="preserve">ORD-2025-10162</t>
  </si>
  <si>
    <t xml:space="preserve">CUST-1016</t>
  </si>
  <si>
    <t xml:space="preserve">ORD-2025-10138</t>
  </si>
  <si>
    <t xml:space="preserve">ORD-2025-10147</t>
  </si>
  <si>
    <t xml:space="preserve">ORD-2025-10158</t>
  </si>
  <si>
    <t xml:space="preserve">CUST-1051</t>
  </si>
  <si>
    <t xml:space="preserve">ORD-2025-10160</t>
  </si>
  <si>
    <t xml:space="preserve">ORD-2025-10172</t>
  </si>
  <si>
    <t xml:space="preserve">CUST-1139</t>
  </si>
  <si>
    <t xml:space="preserve">ORD-2025-10187</t>
  </si>
  <si>
    <t xml:space="preserve">ORD-2025-10200</t>
  </si>
  <si>
    <t xml:space="preserve">CUST-1074</t>
  </si>
  <si>
    <t xml:space="preserve">ORD-2025-10221</t>
  </si>
  <si>
    <t xml:space="preserve">ORD-2025-10251</t>
  </si>
  <si>
    <t xml:space="preserve">CUST-1163</t>
  </si>
  <si>
    <t xml:space="preserve">ORD-2025-10209</t>
  </si>
  <si>
    <t xml:space="preserve">CUST-1111</t>
  </si>
  <si>
    <t xml:space="preserve">ORD-2025-10240</t>
  </si>
  <si>
    <t xml:space="preserve">ORD-2025-10213</t>
  </si>
  <si>
    <t xml:space="preserve">CUST-1276</t>
  </si>
  <si>
    <t xml:space="preserve">ORD-2025-10260</t>
  </si>
  <si>
    <t xml:space="preserve">ORD-2025-10275</t>
  </si>
  <si>
    <t xml:space="preserve">ORD-2025-10230</t>
  </si>
  <si>
    <t xml:space="preserve">CUST-1285</t>
  </si>
  <si>
    <t xml:space="preserve">ORD-2025-10244</t>
  </si>
  <si>
    <t xml:space="preserve">ORD-2025-10242</t>
  </si>
  <si>
    <t xml:space="preserve">CUST-1171</t>
  </si>
  <si>
    <t xml:space="preserve">ORD-2025-10211</t>
  </si>
  <si>
    <t xml:space="preserve">CUST-1110</t>
  </si>
  <si>
    <t xml:space="preserve">ORD-2025-10243</t>
  </si>
  <si>
    <t xml:space="preserve">CUST-1160</t>
  </si>
  <si>
    <t xml:space="preserve">ORD-2025-10224</t>
  </si>
  <si>
    <t xml:space="preserve">CUST-1048</t>
  </si>
  <si>
    <t xml:space="preserve">ORD-2025-10236</t>
  </si>
  <si>
    <t xml:space="preserve">ORD-2025-10274</t>
  </si>
  <si>
    <t xml:space="preserve">ORD-2025-10214</t>
  </si>
  <si>
    <t xml:space="preserve">ORD-2025-10231</t>
  </si>
  <si>
    <t xml:space="preserve">CUST-1099</t>
  </si>
  <si>
    <t xml:space="preserve">ORD-2025-10238</t>
  </si>
  <si>
    <t xml:space="preserve">ORD-2025-10249</t>
  </si>
  <si>
    <t xml:space="preserve">CUST-1273</t>
  </si>
  <si>
    <t xml:space="preserve">ORD-2025-10215</t>
  </si>
  <si>
    <t xml:space="preserve">ORD-2025-10250</t>
  </si>
  <si>
    <t xml:space="preserve">CUST-1114</t>
  </si>
  <si>
    <t xml:space="preserve">ORD-2025-10268</t>
  </si>
  <si>
    <t xml:space="preserve">ORD-2025-10228</t>
  </si>
  <si>
    <t xml:space="preserve">CUST-1280</t>
  </si>
  <si>
    <t xml:space="preserve">ORD-2025-10235</t>
  </si>
  <si>
    <t xml:space="preserve">CUST-1260</t>
  </si>
  <si>
    <t xml:space="preserve">ORD-2025-10272</t>
  </si>
  <si>
    <t xml:space="preserve">ORD-2025-10205</t>
  </si>
  <si>
    <t xml:space="preserve">ORD-2025-10229</t>
  </si>
  <si>
    <t xml:space="preserve">CUST-1140</t>
  </si>
  <si>
    <t xml:space="preserve">ORD-2025-10255</t>
  </si>
  <si>
    <t xml:space="preserve">CUST-1311</t>
  </si>
  <si>
    <t xml:space="preserve">ORD-2025-10269</t>
  </si>
  <si>
    <t xml:space="preserve">ORD-2025-10206</t>
  </si>
  <si>
    <t xml:space="preserve">CUST-1181</t>
  </si>
  <si>
    <t xml:space="preserve">ORD-2025-10261</t>
  </si>
  <si>
    <t xml:space="preserve">ORD-2025-10216</t>
  </si>
  <si>
    <t xml:space="preserve">CUST-1287</t>
  </si>
  <si>
    <t xml:space="preserve">ORD-2025-10248</t>
  </si>
  <si>
    <t xml:space="preserve">ORD-2025-10265</t>
  </si>
  <si>
    <t xml:space="preserve">CUST-1310</t>
  </si>
  <si>
    <t xml:space="preserve">ORD-2025-10212</t>
  </si>
  <si>
    <t xml:space="preserve">ORD-2025-10227</t>
  </si>
  <si>
    <t xml:space="preserve">ORD-2025-10253</t>
  </si>
  <si>
    <t xml:space="preserve">ORD-2025-10241</t>
  </si>
  <si>
    <t xml:space="preserve">ORD-2025-10262</t>
  </si>
  <si>
    <t xml:space="preserve">CUST-1023</t>
  </si>
  <si>
    <t xml:space="preserve">ORD-2025-10239</t>
  </si>
  <si>
    <t xml:space="preserve">ORD-2025-10258</t>
  </si>
  <si>
    <t xml:space="preserve">CUST-1142</t>
  </si>
  <si>
    <t xml:space="preserve">ORD-2025-10271</t>
  </si>
  <si>
    <t xml:space="preserve">ORD-2025-10232</t>
  </si>
  <si>
    <t xml:space="preserve">CUST-1155</t>
  </si>
  <si>
    <t xml:space="preserve">ORD-2025-10233</t>
  </si>
  <si>
    <t xml:space="preserve">CUST-1196</t>
  </si>
  <si>
    <t xml:space="preserve">ORD-2025-10237</t>
  </si>
  <si>
    <t xml:space="preserve">CUST-1192</t>
  </si>
  <si>
    <t xml:space="preserve">ORD-2025-10276</t>
  </si>
  <si>
    <t xml:space="preserve">CUST-1193</t>
  </si>
  <si>
    <t xml:space="preserve">ORD-2025-10226</t>
  </si>
  <si>
    <t xml:space="preserve">CUST-1277</t>
  </si>
  <si>
    <t xml:space="preserve">ORD-2025-10267</t>
  </si>
  <si>
    <t xml:space="preserve">ORD-2025-10220</t>
  </si>
  <si>
    <t xml:space="preserve">ORD-2025-10234</t>
  </si>
  <si>
    <t xml:space="preserve">ORD-2025-10247</t>
  </si>
  <si>
    <t xml:space="preserve">CUST-1083</t>
  </si>
  <si>
    <t xml:space="preserve">ORD-2025-10208</t>
  </si>
  <si>
    <t xml:space="preserve">ORD-2025-10225</t>
  </si>
  <si>
    <t xml:space="preserve">CUST-1303</t>
  </si>
  <si>
    <t xml:space="preserve">ORD-2025-10266</t>
  </si>
  <si>
    <t xml:space="preserve">CUST-1129</t>
  </si>
  <si>
    <t xml:space="preserve">ORD-2025-10222</t>
  </si>
  <si>
    <t xml:space="preserve">CUST-1233</t>
  </si>
  <si>
    <t xml:space="preserve">ORD-2025-10223</t>
  </si>
  <si>
    <t xml:space="preserve">ORD-2025-10252</t>
  </si>
  <si>
    <t xml:space="preserve">ORD-2025-10264</t>
  </si>
  <si>
    <t xml:space="preserve">CUST-1307</t>
  </si>
  <si>
    <t xml:space="preserve">ORD-2025-10210</t>
  </si>
  <si>
    <t xml:space="preserve">ORD-2025-10217</t>
  </si>
  <si>
    <t xml:space="preserve">ORD-2025-10218</t>
  </si>
  <si>
    <t xml:space="preserve">CUST-1231</t>
  </si>
  <si>
    <t xml:space="preserve">ORD-2025-10219</t>
  </si>
  <si>
    <t xml:space="preserve">CUST-1085</t>
  </si>
  <si>
    <t xml:space="preserve">ORD-2025-10207</t>
  </si>
  <si>
    <t xml:space="preserve">CUST-1047</t>
  </si>
  <si>
    <t xml:space="preserve">ORD-2025-10254</t>
  </si>
  <si>
    <t xml:space="preserve">ORD-2025-10245</t>
  </si>
  <si>
    <t xml:space="preserve">CUST-1157</t>
  </si>
  <si>
    <t xml:space="preserve">ORD-2025-10246</t>
  </si>
  <si>
    <t xml:space="preserve">CUST-1300</t>
  </si>
  <si>
    <t xml:space="preserve">ORD-2025-10256</t>
  </si>
  <si>
    <t xml:space="preserve">CUST-1237</t>
  </si>
  <si>
    <t xml:space="preserve">ORD-2025-10259</t>
  </si>
  <si>
    <t xml:space="preserve">CUST-1063</t>
  </si>
  <si>
    <t xml:space="preserve">ORD-2025-10270</t>
  </si>
  <si>
    <t xml:space="preserve">CUST-1208</t>
  </si>
  <si>
    <t xml:space="preserve">ORD-2025-10257</t>
  </si>
  <si>
    <t xml:space="preserve">ORD-2025-10273</t>
  </si>
  <si>
    <t xml:space="preserve">ORD-2025-10263</t>
  </si>
  <si>
    <t xml:space="preserve">CUST-1030</t>
  </si>
  <si>
    <t xml:space="preserve">ORD-2025-10299</t>
  </si>
  <si>
    <t xml:space="preserve">ORD-2025-10278</t>
  </si>
  <si>
    <t xml:space="preserve">ORD-2025-10303</t>
  </si>
  <si>
    <t xml:space="preserve">ORD-2025-10297</t>
  </si>
  <si>
    <t xml:space="preserve">ORD-2025-10313</t>
  </si>
  <si>
    <t xml:space="preserve">ORD-2025-10321</t>
  </si>
  <si>
    <t xml:space="preserve">CUST-1076</t>
  </si>
  <si>
    <t xml:space="preserve">ORD-2025-10324</t>
  </si>
  <si>
    <t xml:space="preserve">CUST-1059</t>
  </si>
  <si>
    <t xml:space="preserve">ORD-2025-10331</t>
  </si>
  <si>
    <t xml:space="preserve">ORD-2025-10333</t>
  </si>
  <si>
    <t xml:space="preserve">ORD-2025-10279</t>
  </si>
  <si>
    <t xml:space="preserve">ORD-2025-10320</t>
  </si>
  <si>
    <t xml:space="preserve">ORD-2025-10287</t>
  </si>
  <si>
    <t xml:space="preserve">ORD-2025-10318</t>
  </si>
  <si>
    <t xml:space="preserve">CUST-1282</t>
  </si>
  <si>
    <t xml:space="preserve">ORD-2025-10277</t>
  </si>
  <si>
    <t xml:space="preserve">ORD-2025-10280</t>
  </si>
  <si>
    <t xml:space="preserve">CUST-1205</t>
  </si>
  <si>
    <t xml:space="preserve">ORD-2025-10329</t>
  </si>
  <si>
    <t xml:space="preserve">CUST-1102</t>
  </si>
  <si>
    <t xml:space="preserve">ORD-2025-10342</t>
  </si>
  <si>
    <t xml:space="preserve">ORD-2025-10312</t>
  </si>
  <si>
    <t xml:space="preserve">ORD-2025-10316</t>
  </si>
  <si>
    <t xml:space="preserve">ORD-2025-10294</t>
  </si>
  <si>
    <t xml:space="preserve">ORD-2025-10296</t>
  </si>
  <si>
    <t xml:space="preserve">CUST-1251</t>
  </si>
  <si>
    <t xml:space="preserve">ORD-2025-10298</t>
  </si>
  <si>
    <t xml:space="preserve">ORD-2025-10337</t>
  </si>
  <si>
    <t xml:space="preserve">ORD-2025-10347</t>
  </si>
  <si>
    <t xml:space="preserve">ORD-2025-10349</t>
  </si>
  <si>
    <t xml:space="preserve">ORD-2025-10309</t>
  </si>
  <si>
    <t xml:space="preserve">ORD-2025-10327</t>
  </si>
  <si>
    <t xml:space="preserve">CUST-1170</t>
  </si>
  <si>
    <t xml:space="preserve">ORD-2025-10338</t>
  </si>
  <si>
    <t xml:space="preserve">CUST-1022</t>
  </si>
  <si>
    <t xml:space="preserve">ORD-2025-10305</t>
  </si>
  <si>
    <t xml:space="preserve">ORD-2025-10351</t>
  </si>
  <si>
    <t xml:space="preserve">ORD-2025-10293</t>
  </si>
  <si>
    <t xml:space="preserve">CUST-1212</t>
  </si>
  <si>
    <t xml:space="preserve">ORD-2025-10334</t>
  </si>
  <si>
    <t xml:space="preserve">ORD-2025-10350</t>
  </si>
  <si>
    <t xml:space="preserve">ORD-2025-10352</t>
  </si>
  <si>
    <t xml:space="preserve">CUST-1053</t>
  </si>
  <si>
    <t xml:space="preserve">ORD-2025-10289</t>
  </si>
  <si>
    <t xml:space="preserve">CUST-1004</t>
  </si>
  <si>
    <t xml:space="preserve">ORD-2025-10332</t>
  </si>
  <si>
    <t xml:space="preserve">CUST-1150</t>
  </si>
  <si>
    <t xml:space="preserve">ORD-2025-10344</t>
  </si>
  <si>
    <t xml:space="preserve">ORD-2025-10325</t>
  </si>
  <si>
    <t xml:space="preserve">CUST-1295</t>
  </si>
  <si>
    <t xml:space="preserve">ORD-2025-10326</t>
  </si>
  <si>
    <t xml:space="preserve">ORD-2025-10328</t>
  </si>
  <si>
    <t xml:space="preserve">ORD-2025-10288</t>
  </si>
  <si>
    <t xml:space="preserve">ORD-2025-10314</t>
  </si>
  <si>
    <t xml:space="preserve">CUST-1162</t>
  </si>
  <si>
    <t xml:space="preserve">ORD-2025-10315</t>
  </si>
  <si>
    <t xml:space="preserve">ORD-2025-10283</t>
  </si>
  <si>
    <t xml:space="preserve">ORD-2025-10341</t>
  </si>
  <si>
    <t xml:space="preserve">CUST-1186</t>
  </si>
  <si>
    <t xml:space="preserve">ORD-2025-10281</t>
  </si>
  <si>
    <t xml:space="preserve">CUST-1002</t>
  </si>
  <si>
    <t xml:space="preserve">ORD-2025-10291</t>
  </si>
  <si>
    <t xml:space="preserve">CUST-1132</t>
  </si>
  <si>
    <t xml:space="preserve">ORD-2025-10300</t>
  </si>
  <si>
    <t xml:space="preserve">ORD-2025-10307</t>
  </si>
  <si>
    <t xml:space="preserve">CUST-1024</t>
  </si>
  <si>
    <t xml:space="preserve">ORD-2025-10319</t>
  </si>
  <si>
    <t xml:space="preserve">ORD-2025-10340</t>
  </si>
  <si>
    <t xml:space="preserve">ORD-2025-10346</t>
  </si>
  <si>
    <t xml:space="preserve">CUST-1067</t>
  </si>
  <si>
    <t xml:space="preserve">ORD-2025-10317</t>
  </si>
  <si>
    <t xml:space="preserve">ORD-2025-10339</t>
  </si>
  <si>
    <t xml:space="preserve">ORD-2025-10285</t>
  </si>
  <si>
    <t xml:space="preserve">ORD-2025-10286</t>
  </si>
  <si>
    <t xml:space="preserve">ORD-2025-10282</t>
  </si>
  <si>
    <t xml:space="preserve">ORD-2025-10290</t>
  </si>
  <si>
    <t xml:space="preserve">ORD-2025-10311</t>
  </si>
  <si>
    <t xml:space="preserve">CUST-1179</t>
  </si>
  <si>
    <t xml:space="preserve">ORD-2025-10335</t>
  </si>
  <si>
    <t xml:space="preserve">CUST-1317</t>
  </si>
  <si>
    <t xml:space="preserve">ORD-2025-10306</t>
  </si>
  <si>
    <t xml:space="preserve">ORD-2025-10348</t>
  </si>
  <si>
    <t xml:space="preserve">ORD-2025-10292</t>
  </si>
  <si>
    <t xml:space="preserve">CUST-1267</t>
  </si>
  <si>
    <t xml:space="preserve">ORD-2025-10330</t>
  </si>
  <si>
    <t xml:space="preserve">ORD-2025-10336</t>
  </si>
  <si>
    <t xml:space="preserve">ORD-2025-10345</t>
  </si>
  <si>
    <t xml:space="preserve">CUST-1043</t>
  </si>
  <si>
    <t xml:space="preserve">ORD-2025-10302</t>
  </si>
  <si>
    <t xml:space="preserve">CUST-1247</t>
  </si>
  <si>
    <t xml:space="preserve">ORD-2025-10304</t>
  </si>
  <si>
    <t xml:space="preserve">ORD-2025-10308</t>
  </si>
  <si>
    <t xml:space="preserve">CUST-1175</t>
  </si>
  <si>
    <t xml:space="preserve">ORD-2025-10323</t>
  </si>
  <si>
    <t xml:space="preserve">ORD-2025-10295</t>
  </si>
  <si>
    <t xml:space="preserve">ORD-2025-10310</t>
  </si>
  <si>
    <t xml:space="preserve">CUST-1206</t>
  </si>
  <si>
    <t xml:space="preserve">ORD-2025-10284</t>
  </si>
  <si>
    <t xml:space="preserve">ORD-2025-10343</t>
  </si>
  <si>
    <t xml:space="preserve">ORD-2025-10301</t>
  </si>
  <si>
    <t xml:space="preserve">ORD-2025-10322</t>
  </si>
  <si>
    <t xml:space="preserve">ORD-2025-10368</t>
  </si>
  <si>
    <t xml:space="preserve">ORD-2025-10407</t>
  </si>
  <si>
    <t xml:space="preserve">ORD-2025-10411</t>
  </si>
  <si>
    <t xml:space="preserve">ORD-2025-10421</t>
  </si>
  <si>
    <t xml:space="preserve">CUST-1104</t>
  </si>
  <si>
    <t xml:space="preserve">ORD-2025-10363</t>
  </si>
  <si>
    <t xml:space="preserve">CUST-1130</t>
  </si>
  <si>
    <t xml:space="preserve">ORD-2025-10399</t>
  </si>
  <si>
    <t xml:space="preserve">ORD-2025-10372</t>
  </si>
  <si>
    <t xml:space="preserve">CUST-1288</t>
  </si>
  <si>
    <t xml:space="preserve">ORD-2025-10381</t>
  </si>
  <si>
    <t xml:space="preserve">CUST-1189</t>
  </si>
  <si>
    <t xml:space="preserve">ORD-2025-10424</t>
  </si>
  <si>
    <t xml:space="preserve">ORD-2025-10420</t>
  </si>
  <si>
    <t xml:space="preserve">CUST-1013</t>
  </si>
  <si>
    <t xml:space="preserve">ORD-2025-10366</t>
  </si>
  <si>
    <t xml:space="preserve">CUST-1079</t>
  </si>
  <si>
    <t xml:space="preserve">ORD-2025-10415</t>
  </si>
  <si>
    <t xml:space="preserve">ORD-2025-10370</t>
  </si>
  <si>
    <t xml:space="preserve">ORD-2025-10384</t>
  </si>
  <si>
    <t xml:space="preserve">ORD-2025-10414</t>
  </si>
  <si>
    <t xml:space="preserve">ORD-2025-10354</t>
  </si>
  <si>
    <t xml:space="preserve">ORD-2025-10398</t>
  </si>
  <si>
    <t xml:space="preserve">CUST-1100</t>
  </si>
  <si>
    <t xml:space="preserve">ORD-2025-10425</t>
  </si>
  <si>
    <t xml:space="preserve">ORD-2025-10428</t>
  </si>
  <si>
    <t xml:space="preserve">CUST-1299</t>
  </si>
  <si>
    <t xml:space="preserve">ORD-2025-10359</t>
  </si>
  <si>
    <t xml:space="preserve">ORD-2025-10387</t>
  </si>
  <si>
    <t xml:space="preserve">ORD-2025-10373</t>
  </si>
  <si>
    <t xml:space="preserve">CUST-1158</t>
  </si>
  <si>
    <t xml:space="preserve">ORD-2025-10423</t>
  </si>
  <si>
    <t xml:space="preserve">ORD-2025-10408</t>
  </si>
  <si>
    <t xml:space="preserve">CUST-1248</t>
  </si>
  <si>
    <t xml:space="preserve">ORD-2025-10410</t>
  </si>
  <si>
    <t xml:space="preserve">CUST-1240</t>
  </si>
  <si>
    <t xml:space="preserve">ORD-2025-10416</t>
  </si>
  <si>
    <t xml:space="preserve">CUST-1112</t>
  </si>
  <si>
    <t xml:space="preserve">ORD-2025-10389</t>
  </si>
  <si>
    <t xml:space="preserve">ORD-2025-10400</t>
  </si>
  <si>
    <t xml:space="preserve">ORD-2025-10362</t>
  </si>
  <si>
    <t xml:space="preserve">ORD-2025-10353</t>
  </si>
  <si>
    <t xml:space="preserve">CUST-1029</t>
  </si>
  <si>
    <t xml:space="preserve">ORD-2025-10390</t>
  </si>
  <si>
    <t xml:space="preserve">CUST-1109</t>
  </si>
  <si>
    <t xml:space="preserve">ORD-2025-10391</t>
  </si>
  <si>
    <t xml:space="preserve">ORD-2025-10392</t>
  </si>
  <si>
    <t xml:space="preserve">CUST-1159</t>
  </si>
  <si>
    <t xml:space="preserve">ORD-2025-10397</t>
  </si>
  <si>
    <t xml:space="preserve">ORD-2025-10405</t>
  </si>
  <si>
    <t xml:space="preserve">ORD-2025-10367</t>
  </si>
  <si>
    <t xml:space="preserve">ORD-2025-10371</t>
  </si>
  <si>
    <t xml:space="preserve">ORD-2025-10396</t>
  </si>
  <si>
    <t xml:space="preserve">ORD-2025-10426</t>
  </si>
  <si>
    <t xml:space="preserve">ORD-2025-10358</t>
  </si>
  <si>
    <t xml:space="preserve">CUST-1190</t>
  </si>
  <si>
    <t xml:space="preserve">ORD-2025-10361</t>
  </si>
  <si>
    <t xml:space="preserve">ORD-2025-10364</t>
  </si>
  <si>
    <t xml:space="preserve">ORD-2025-10382</t>
  </si>
  <si>
    <t xml:space="preserve">CUST-1176</t>
  </si>
  <si>
    <t xml:space="preserve">ORD-2025-10429</t>
  </si>
  <si>
    <t xml:space="preserve">ORD-2025-10357</t>
  </si>
  <si>
    <t xml:space="preserve">CUST-1250</t>
  </si>
  <si>
    <t xml:space="preserve">ORD-2025-10377</t>
  </si>
  <si>
    <t xml:space="preserve">ORD-2025-10418</t>
  </si>
  <si>
    <t xml:space="preserve">ORD-2025-10376</t>
  </si>
  <si>
    <t xml:space="preserve">ORD-2025-10360</t>
  </si>
  <si>
    <t xml:space="preserve">ORD-2025-10365</t>
  </si>
  <si>
    <t xml:space="preserve">ORD-2025-10383</t>
  </si>
  <si>
    <t xml:space="preserve">ORD-2025-10402</t>
  </si>
  <si>
    <t xml:space="preserve">CUST-1269</t>
  </si>
  <si>
    <t xml:space="preserve">ORD-2025-10422</t>
  </si>
  <si>
    <t xml:space="preserve">ORD-2025-10356</t>
  </si>
  <si>
    <t xml:space="preserve">ORD-2025-10388</t>
  </si>
  <si>
    <t xml:space="preserve">CUST-1153</t>
  </si>
  <si>
    <t xml:space="preserve">ORD-2025-10409</t>
  </si>
  <si>
    <t xml:space="preserve">ORD-2025-10374</t>
  </si>
  <si>
    <t xml:space="preserve">ORD-2025-10395</t>
  </si>
  <si>
    <t xml:space="preserve">ORD-2025-10401</t>
  </si>
  <si>
    <t xml:space="preserve">ORD-2025-10369</t>
  </si>
  <si>
    <t xml:space="preserve">ORD-2025-10403</t>
  </si>
  <si>
    <t xml:space="preserve">ORD-2025-10375</t>
  </si>
  <si>
    <t xml:space="preserve">ORD-2025-10393</t>
  </si>
  <si>
    <t xml:space="preserve">ORD-2025-10394</t>
  </si>
  <si>
    <t xml:space="preserve">CUST-1154</t>
  </si>
  <si>
    <t xml:space="preserve">ORD-2025-10406</t>
  </si>
  <si>
    <t xml:space="preserve">ORD-2025-10412</t>
  </si>
  <si>
    <t xml:space="preserve">ORD-2025-10417</t>
  </si>
  <si>
    <t xml:space="preserve">ORD-2025-10355</t>
  </si>
  <si>
    <t xml:space="preserve">ORD-2025-10385</t>
  </si>
  <si>
    <t xml:space="preserve">CUST-1234</t>
  </si>
  <si>
    <t xml:space="preserve">ORD-2025-10386</t>
  </si>
  <si>
    <t xml:space="preserve">ORD-2025-10419</t>
  </si>
  <si>
    <t xml:space="preserve">ORD-2025-10380</t>
  </si>
  <si>
    <t xml:space="preserve">CUST-1173</t>
  </si>
  <si>
    <t xml:space="preserve">ORD-2025-10413</t>
  </si>
  <si>
    <t xml:space="preserve">ORD-2025-10378</t>
  </si>
  <si>
    <t xml:space="preserve">ORD-2025-10379</t>
  </si>
  <si>
    <t xml:space="preserve">ORD-2025-10404</t>
  </si>
  <si>
    <t xml:space="preserve">ORD-2025-10427</t>
  </si>
  <si>
    <t xml:space="preserve">ORD-2025-10487</t>
  </si>
  <si>
    <t xml:space="preserve">CUST-1050</t>
  </si>
  <si>
    <t xml:space="preserve">ORD-2025-10489</t>
  </si>
  <si>
    <t xml:space="preserve">CUST-1071</t>
  </si>
  <si>
    <t xml:space="preserve">ORD-2025-10430</t>
  </si>
  <si>
    <t xml:space="preserve">ORD-2025-10490</t>
  </si>
  <si>
    <t xml:space="preserve">ORD-2025-10501</t>
  </si>
  <si>
    <t xml:space="preserve">ORD-2025-10462</t>
  </si>
  <si>
    <t xml:space="preserve">ORD-2025-10475</t>
  </si>
  <si>
    <t xml:space="preserve">CUST-1007</t>
  </si>
  <si>
    <t xml:space="preserve">ORD-2025-10478</t>
  </si>
  <si>
    <t xml:space="preserve">ORD-2025-10448</t>
  </si>
  <si>
    <t xml:space="preserve">ORD-2025-10486</t>
  </si>
  <si>
    <t xml:space="preserve">ORD-2025-10465</t>
  </si>
  <si>
    <t xml:space="preserve">ORD-2025-10480</t>
  </si>
  <si>
    <t xml:space="preserve">ORD-2025-10438</t>
  </si>
  <si>
    <t xml:space="preserve">ORD-2025-10457</t>
  </si>
  <si>
    <t xml:space="preserve">ORD-2025-10459</t>
  </si>
  <si>
    <t xml:space="preserve">CUST-1226</t>
  </si>
  <si>
    <t xml:space="preserve">ORD-2025-10477</t>
  </si>
  <si>
    <t xml:space="preserve">ORD-2025-10442</t>
  </si>
  <si>
    <t xml:space="preserve">CUST-1075</t>
  </si>
  <si>
    <t xml:space="preserve">ORD-2025-10447</t>
  </si>
  <si>
    <t xml:space="preserve">ORD-2025-10455</t>
  </si>
  <si>
    <t xml:space="preserve">ORD-2025-10470</t>
  </si>
  <si>
    <t xml:space="preserve">ORD-2025-10483</t>
  </si>
  <si>
    <t xml:space="preserve">ORD-2025-10437</t>
  </si>
  <si>
    <t xml:space="preserve">CUST-1298</t>
  </si>
  <si>
    <t xml:space="preserve">ORD-2025-10440</t>
  </si>
  <si>
    <t xml:space="preserve">ORD-2025-10444</t>
  </si>
  <si>
    <t xml:space="preserve">ORD-2025-10467</t>
  </si>
  <si>
    <t xml:space="preserve">ORD-2025-10468</t>
  </si>
  <si>
    <t xml:space="preserve">ORD-2025-10479</t>
  </si>
  <si>
    <t xml:space="preserve">ORD-2025-10491</t>
  </si>
  <si>
    <t xml:space="preserve">ORD-2025-10499</t>
  </si>
  <si>
    <t xml:space="preserve">ORD-2025-10435</t>
  </si>
  <si>
    <t xml:space="preserve">CUST-1286</t>
  </si>
  <si>
    <t xml:space="preserve">ORD-2025-10441</t>
  </si>
  <si>
    <t xml:space="preserve">ORD-2025-10492</t>
  </si>
  <si>
    <t xml:space="preserve">CUST-1312</t>
  </si>
  <si>
    <t xml:space="preserve">ORD-2025-10502</t>
  </si>
  <si>
    <t xml:space="preserve">ORD-2025-10505</t>
  </si>
  <si>
    <t xml:space="preserve">CUST-1198</t>
  </si>
  <si>
    <t xml:space="preserve">ORD-2025-10433</t>
  </si>
  <si>
    <t xml:space="preserve">ORD-2025-10436</t>
  </si>
  <si>
    <t xml:space="preserve">CUST-1172</t>
  </si>
  <si>
    <t xml:space="preserve">ORD-2025-10485</t>
  </si>
  <si>
    <t xml:space="preserve">ORD-2025-10434</t>
  </si>
  <si>
    <t xml:space="preserve">ORD-2025-10439</t>
  </si>
  <si>
    <t xml:space="preserve">CUST-1191</t>
  </si>
  <si>
    <t xml:space="preserve">ORD-2025-10443</t>
  </si>
  <si>
    <t xml:space="preserve">ORD-2025-10432</t>
  </si>
  <si>
    <t xml:space="preserve">ORD-2025-10461</t>
  </si>
  <si>
    <t xml:space="preserve">ORD-2025-10463</t>
  </si>
  <si>
    <t xml:space="preserve">ORD-2025-10488</t>
  </si>
  <si>
    <t xml:space="preserve">ORD-2025-10453</t>
  </si>
  <si>
    <t xml:space="preserve">ORD-2025-10466</t>
  </si>
  <si>
    <t xml:space="preserve">ORD-2025-10476</t>
  </si>
  <si>
    <t xml:space="preserve">ORD-2025-10493</t>
  </si>
  <si>
    <t xml:space="preserve">CUST-1151</t>
  </si>
  <si>
    <t xml:space="preserve">ORD-2025-10497</t>
  </si>
  <si>
    <t xml:space="preserve">ORD-2025-10458</t>
  </si>
  <si>
    <t xml:space="preserve">ORD-2025-10500</t>
  </si>
  <si>
    <t xml:space="preserve">ORD-2025-10503</t>
  </si>
  <si>
    <t xml:space="preserve">ORD-2025-10504</t>
  </si>
  <si>
    <t xml:space="preserve">ORD-2025-10449</t>
  </si>
  <si>
    <t xml:space="preserve">ORD-2025-10460</t>
  </si>
  <si>
    <t xml:space="preserve">CUST-1097</t>
  </si>
  <si>
    <t xml:space="preserve">ORD-2025-10472</t>
  </si>
  <si>
    <t xml:space="preserve">ORD-2025-10482</t>
  </si>
  <si>
    <t xml:space="preserve">ORD-2025-10431</t>
  </si>
  <si>
    <t xml:space="preserve">ORD-2025-10494</t>
  </si>
  <si>
    <t xml:space="preserve">ORD-2025-10446</t>
  </si>
  <si>
    <t xml:space="preserve">CUST-1125</t>
  </si>
  <si>
    <t xml:space="preserve">ORD-2025-10496</t>
  </si>
  <si>
    <t xml:space="preserve">ORD-2025-10445</t>
  </si>
  <si>
    <t xml:space="preserve">ORD-2025-10450</t>
  </si>
  <si>
    <t xml:space="preserve">ORD-2025-10456</t>
  </si>
  <si>
    <t xml:space="preserve">ORD-2025-10498</t>
  </si>
  <si>
    <t xml:space="preserve">ORD-2025-10484</t>
  </si>
  <si>
    <t xml:space="preserve">ORD-2025-10451</t>
  </si>
  <si>
    <t xml:space="preserve">ORD-2025-10464</t>
  </si>
  <si>
    <t xml:space="preserve">CUST-1080</t>
  </si>
  <si>
    <t xml:space="preserve">ORD-2025-10495</t>
  </si>
  <si>
    <t xml:space="preserve">ORD-2025-10454</t>
  </si>
  <si>
    <t xml:space="preserve">ORD-2025-10469</t>
  </si>
  <si>
    <t xml:space="preserve">ORD-2025-10471</t>
  </si>
  <si>
    <t xml:space="preserve">ORD-2025-10474</t>
  </si>
  <si>
    <t xml:space="preserve">ORD-2025-10452</t>
  </si>
  <si>
    <t xml:space="preserve">ORD-2025-10473</t>
  </si>
  <si>
    <t xml:space="preserve">CUST-1202</t>
  </si>
  <si>
    <t xml:space="preserve">ORD-2025-10481</t>
  </si>
  <si>
    <t xml:space="preserve">ORD-2025-10521</t>
  </si>
  <si>
    <t xml:space="preserve">ORD-2025-10581</t>
  </si>
  <si>
    <t xml:space="preserve">ORD-2025-10513</t>
  </si>
  <si>
    <t xml:space="preserve">CUST-1152</t>
  </si>
  <si>
    <t xml:space="preserve">ORD-2025-10515</t>
  </si>
  <si>
    <t xml:space="preserve">ORD-2025-10525</t>
  </si>
  <si>
    <t xml:space="preserve">ORD-2025-10563</t>
  </si>
  <si>
    <t xml:space="preserve">ORD-2025-10570</t>
  </si>
  <si>
    <t xml:space="preserve">ORD-2025-10509</t>
  </si>
  <si>
    <t xml:space="preserve">ORD-2025-10542</t>
  </si>
  <si>
    <t xml:space="preserve">CUST-1055</t>
  </si>
  <si>
    <t xml:space="preserve">ORD-2025-10569</t>
  </si>
  <si>
    <t xml:space="preserve">CUST-1289</t>
  </si>
  <si>
    <t xml:space="preserve">ORD-2025-10522</t>
  </si>
  <si>
    <t xml:space="preserve">ORD-2025-10537</t>
  </si>
  <si>
    <t xml:space="preserve">ORD-2025-10578</t>
  </si>
  <si>
    <t xml:space="preserve">ORD-2025-10579</t>
  </si>
  <si>
    <t xml:space="preserve">CUST-1006</t>
  </si>
  <si>
    <t xml:space="preserve">ORD-2025-10524</t>
  </si>
  <si>
    <t xml:space="preserve">ORD-2025-10536</t>
  </si>
  <si>
    <t xml:space="preserve">ORD-2025-10586</t>
  </si>
  <si>
    <t xml:space="preserve">ORD-2025-10547</t>
  </si>
  <si>
    <t xml:space="preserve">ORD-2025-10587</t>
  </si>
  <si>
    <t xml:space="preserve">ORD-2025-10551</t>
  </si>
  <si>
    <t xml:space="preserve">ORD-2025-10562</t>
  </si>
  <si>
    <t xml:space="preserve">ORD-2025-10520</t>
  </si>
  <si>
    <t xml:space="preserve">ORD-2025-10543</t>
  </si>
  <si>
    <t xml:space="preserve">ORD-2025-10557</t>
  </si>
  <si>
    <t xml:space="preserve">ORD-2025-10512</t>
  </si>
  <si>
    <t xml:space="preserve">ORD-2025-10530</t>
  </si>
  <si>
    <t xml:space="preserve">ORD-2025-10588</t>
  </si>
  <si>
    <t xml:space="preserve">ORD-2025-10526</t>
  </si>
  <si>
    <t xml:space="preserve">ORD-2025-10535</t>
  </si>
  <si>
    <t xml:space="preserve">ORD-2025-10538</t>
  </si>
  <si>
    <t xml:space="preserve">ORD-2025-10544</t>
  </si>
  <si>
    <t xml:space="preserve">ORD-2025-10552</t>
  </si>
  <si>
    <t xml:space="preserve">ORD-2025-10574</t>
  </si>
  <si>
    <t xml:space="preserve">CUST-1225</t>
  </si>
  <si>
    <t xml:space="preserve">ORD-2025-10575</t>
  </si>
  <si>
    <t xml:space="preserve">ORD-2025-10580</t>
  </si>
  <si>
    <t xml:space="preserve">ORD-2025-10585</t>
  </si>
  <si>
    <t xml:space="preserve">CUST-1081</t>
  </si>
  <si>
    <t xml:space="preserve">ORD-2025-10508</t>
  </si>
  <si>
    <t xml:space="preserve">ORD-2025-10511</t>
  </si>
  <si>
    <t xml:space="preserve">ORD-2025-10514</t>
  </si>
  <si>
    <t xml:space="preserve">ORD-2025-10518</t>
  </si>
  <si>
    <t xml:space="preserve">ORD-2025-10555</t>
  </si>
  <si>
    <t xml:space="preserve">ORD-2025-10539</t>
  </si>
  <si>
    <t xml:space="preserve">ORD-2025-10567</t>
  </si>
  <si>
    <t xml:space="preserve">ORD-2025-10517</t>
  </si>
  <si>
    <t xml:space="preserve">ORD-2025-10540</t>
  </si>
  <si>
    <t xml:space="preserve">ORD-2025-10590</t>
  </si>
  <si>
    <t xml:space="preserve">ORD-2025-10546</t>
  </si>
  <si>
    <t xml:space="preserve">ORD-2025-10554</t>
  </si>
  <si>
    <t xml:space="preserve">ORD-2025-10560</t>
  </si>
  <si>
    <t xml:space="preserve">ORD-2025-10531</t>
  </si>
  <si>
    <t xml:space="preserve">ORD-2025-10541</t>
  </si>
  <si>
    <t xml:space="preserve">ORD-2025-10550</t>
  </si>
  <si>
    <t xml:space="preserve">ORD-2025-10582</t>
  </si>
  <si>
    <t xml:space="preserve">ORD-2025-10528</t>
  </si>
  <si>
    <t xml:space="preserve">CUST-1106</t>
  </si>
  <si>
    <t xml:space="preserve">ORD-2025-10532</t>
  </si>
  <si>
    <t xml:space="preserve">ORD-2025-10584</t>
  </si>
  <si>
    <t xml:space="preserve">ORD-2025-10519</t>
  </si>
  <si>
    <t xml:space="preserve">ORD-2025-10533</t>
  </si>
  <si>
    <t xml:space="preserve">ORD-2025-10534</t>
  </si>
  <si>
    <t xml:space="preserve">ORD-2025-10556</t>
  </si>
  <si>
    <t xml:space="preserve">ORD-2025-10565</t>
  </si>
  <si>
    <t xml:space="preserve">CUST-1308</t>
  </si>
  <si>
    <t xml:space="preserve">ORD-2025-10568</t>
  </si>
  <si>
    <t xml:space="preserve">ORD-2025-10583</t>
  </si>
  <si>
    <t xml:space="preserve">ORD-2025-10553</t>
  </si>
  <si>
    <t xml:space="preserve">ORD-2025-10589</t>
  </si>
  <si>
    <t xml:space="preserve">ORD-2025-10523</t>
  </si>
  <si>
    <t xml:space="preserve">ORD-2025-10510</t>
  </si>
  <si>
    <t xml:space="preserve">ORD-2025-10516</t>
  </si>
  <si>
    <t xml:space="preserve">ORD-2025-10558</t>
  </si>
  <si>
    <t xml:space="preserve">ORD-2025-10572</t>
  </si>
  <si>
    <t xml:space="preserve">CUST-1064</t>
  </si>
  <si>
    <t xml:space="preserve">ORD-2025-10548</t>
  </si>
  <si>
    <t xml:space="preserve">ORD-2025-10549</t>
  </si>
  <si>
    <t xml:space="preserve">CUST-1133</t>
  </si>
  <si>
    <t xml:space="preserve">ORD-2025-10577</t>
  </si>
  <si>
    <t xml:space="preserve">ORD-2025-10527</t>
  </si>
  <si>
    <t xml:space="preserve">ORD-2025-10561</t>
  </si>
  <si>
    <t xml:space="preserve">ORD-2025-10571</t>
  </si>
  <si>
    <t xml:space="preserve">CUST-1020</t>
  </si>
  <si>
    <t xml:space="preserve">ORD-2025-10576</t>
  </si>
  <si>
    <t xml:space="preserve">CUST-1219</t>
  </si>
  <si>
    <t xml:space="preserve">ORD-2025-10506</t>
  </si>
  <si>
    <t xml:space="preserve">ORD-2025-10545</t>
  </si>
  <si>
    <t xml:space="preserve">ORD-2025-10559</t>
  </si>
  <si>
    <t xml:space="preserve">ORD-2025-10573</t>
  </si>
  <si>
    <t xml:space="preserve">ORD-2025-10507</t>
  </si>
  <si>
    <t xml:space="preserve">ORD-2025-10529</t>
  </si>
  <si>
    <t xml:space="preserve">ORD-2025-10566</t>
  </si>
  <si>
    <t xml:space="preserve">ORD-2025-10564</t>
  </si>
  <si>
    <t xml:space="preserve">ORD-2025-10601</t>
  </si>
  <si>
    <t xml:space="preserve">ORD-2025-10611</t>
  </si>
  <si>
    <t xml:space="preserve">ORD-2025-10613</t>
  </si>
  <si>
    <t xml:space="preserve">ORD-2025-10643</t>
  </si>
  <si>
    <t xml:space="preserve">ORD-2025-10619</t>
  </si>
  <si>
    <t xml:space="preserve">ORD-2025-10634</t>
  </si>
  <si>
    <t xml:space="preserve">ORD-2025-10641</t>
  </si>
  <si>
    <t xml:space="preserve">ORD-2025-10666</t>
  </si>
  <si>
    <t xml:space="preserve">ORD-2025-10651</t>
  </si>
  <si>
    <t xml:space="preserve">ORD-2025-10591</t>
  </si>
  <si>
    <t xml:space="preserve">ORD-2025-10594</t>
  </si>
  <si>
    <t xml:space="preserve">ORD-2025-10621</t>
  </si>
  <si>
    <t xml:space="preserve">ORD-2025-10628</t>
  </si>
  <si>
    <t xml:space="preserve">ORD-2025-10600</t>
  </si>
  <si>
    <t xml:space="preserve">ORD-2025-10607</t>
  </si>
  <si>
    <t xml:space="preserve">ORD-2025-10620</t>
  </si>
  <si>
    <t xml:space="preserve">ORD-2025-10646</t>
  </si>
  <si>
    <t xml:space="preserve">ORD-2025-10663</t>
  </si>
  <si>
    <t xml:space="preserve">ORD-2025-10682</t>
  </si>
  <si>
    <t xml:space="preserve">ORD-2025-10615</t>
  </si>
  <si>
    <t xml:space="preserve">ORD-2025-10624</t>
  </si>
  <si>
    <t xml:space="preserve">ORD-2025-10652</t>
  </si>
  <si>
    <t xml:space="preserve">ORD-2025-10653</t>
  </si>
  <si>
    <t xml:space="preserve">ORD-2025-10602</t>
  </si>
  <si>
    <t xml:space="preserve">ORD-2025-10642</t>
  </si>
  <si>
    <t xml:space="preserve">CUST-1305</t>
  </si>
  <si>
    <t xml:space="preserve">ORD-2025-10645</t>
  </si>
  <si>
    <t xml:space="preserve">ORD-2025-10661</t>
  </si>
  <si>
    <t xml:space="preserve">ORD-2025-10596</t>
  </si>
  <si>
    <t xml:space="preserve">ORD-2025-10625</t>
  </si>
  <si>
    <t xml:space="preserve">ORD-2025-10667</t>
  </si>
  <si>
    <t xml:space="preserve">ORD-2025-10655</t>
  </si>
  <si>
    <t xml:space="preserve">ORD-2025-10677</t>
  </si>
  <si>
    <t xml:space="preserve">ORD-2025-10604</t>
  </si>
  <si>
    <t xml:space="preserve">ORD-2025-10647</t>
  </si>
  <si>
    <t xml:space="preserve">ORD-2025-10660</t>
  </si>
  <si>
    <t xml:space="preserve">ORD-2025-10630</t>
  </si>
  <si>
    <t xml:space="preserve">ORD-2025-10668</t>
  </si>
  <si>
    <t xml:space="preserve">ORD-2025-10662</t>
  </si>
  <si>
    <t xml:space="preserve">ORD-2025-10598</t>
  </si>
  <si>
    <t xml:space="preserve">ORD-2025-10635</t>
  </si>
  <si>
    <t xml:space="preserve">ORD-2025-10670</t>
  </si>
  <si>
    <t xml:space="preserve">ORD-2025-10597</t>
  </si>
  <si>
    <t xml:space="preserve">CUST-1037</t>
  </si>
  <si>
    <t xml:space="preserve">ORD-2025-10609</t>
  </si>
  <si>
    <t xml:space="preserve">ORD-2025-10610</t>
  </si>
  <si>
    <t xml:space="preserve">CUST-1003</t>
  </si>
  <si>
    <t xml:space="preserve">ORD-2025-10617</t>
  </si>
  <si>
    <t xml:space="preserve">ORD-2025-10618</t>
  </si>
  <si>
    <t xml:space="preserve">CUST-1265</t>
  </si>
  <si>
    <t xml:space="preserve">ORD-2025-10650</t>
  </si>
  <si>
    <t xml:space="preserve">ORD-2025-10654</t>
  </si>
  <si>
    <t xml:space="preserve">ORD-2025-10672</t>
  </si>
  <si>
    <t xml:space="preserve">ORD-2025-10684</t>
  </si>
  <si>
    <t xml:space="preserve">ORD-2025-10629</t>
  </si>
  <si>
    <t xml:space="preserve">ORD-2025-10632</t>
  </si>
  <si>
    <t xml:space="preserve">CUST-1115</t>
  </si>
  <si>
    <t xml:space="preserve">ORD-2025-10659</t>
  </si>
  <si>
    <t xml:space="preserve">ORD-2025-10674</t>
  </si>
  <si>
    <t xml:space="preserve">ORD-2025-10675</t>
  </si>
  <si>
    <t xml:space="preserve">ORD-2025-10606</t>
  </si>
  <si>
    <t xml:space="preserve">ORD-2025-10658</t>
  </si>
  <si>
    <t xml:space="preserve">ORD-2025-10669</t>
  </si>
  <si>
    <t xml:space="preserve">ORD-2025-10681</t>
  </si>
  <si>
    <t xml:space="preserve">ORD-2025-10683</t>
  </si>
  <si>
    <t xml:space="preserve">ORD-2025-10664</t>
  </si>
  <si>
    <t xml:space="preserve">ORD-2025-10649</t>
  </si>
  <si>
    <t xml:space="preserve">ORD-2025-10665</t>
  </si>
  <si>
    <t xml:space="preserve">CUST-1021</t>
  </si>
  <si>
    <t xml:space="preserve">ORD-2025-10676</t>
  </si>
  <si>
    <t xml:space="preserve">ORD-2025-10678</t>
  </si>
  <si>
    <t xml:space="preserve">ORD-2025-10605</t>
  </si>
  <si>
    <t xml:space="preserve">ORD-2025-10657</t>
  </si>
  <si>
    <t xml:space="preserve">ORD-2025-10599</t>
  </si>
  <si>
    <t xml:space="preserve">ORD-2025-10636</t>
  </si>
  <si>
    <t xml:space="preserve">ORD-2025-10673</t>
  </si>
  <si>
    <t xml:space="preserve">ORD-2025-10680</t>
  </si>
  <si>
    <t xml:space="preserve">ORD-2025-10627</t>
  </si>
  <si>
    <t xml:space="preserve">ORD-2025-10639</t>
  </si>
  <si>
    <t xml:space="preserve">ORD-2025-10592</t>
  </si>
  <si>
    <t xml:space="preserve">ORD-2025-10612</t>
  </si>
  <si>
    <t xml:space="preserve">ORD-2025-10679</t>
  </si>
  <si>
    <t xml:space="preserve">CUST-1195</t>
  </si>
  <si>
    <t xml:space="preserve">ORD-2025-10631</t>
  </si>
  <si>
    <t xml:space="preserve">ORD-2025-10638</t>
  </si>
  <si>
    <t xml:space="preserve">ORD-2025-10671</t>
  </si>
  <si>
    <t xml:space="preserve">ORD-2025-10626</t>
  </si>
  <si>
    <t xml:space="preserve">ORD-2025-10637</t>
  </si>
  <si>
    <t xml:space="preserve">ORD-2025-10648</t>
  </si>
  <si>
    <t xml:space="preserve">ORD-2025-10614</t>
  </si>
  <si>
    <t xml:space="preserve">ORD-2025-10633</t>
  </si>
  <si>
    <t xml:space="preserve">ORD-2025-10644</t>
  </si>
  <si>
    <t xml:space="preserve">ORD-2025-10595</t>
  </si>
  <si>
    <t xml:space="preserve">ORD-2025-10603</t>
  </si>
  <si>
    <t xml:space="preserve">ORD-2025-10608</t>
  </si>
  <si>
    <t xml:space="preserve">ORD-2025-10616</t>
  </si>
  <si>
    <t xml:space="preserve">ORD-2025-10622</t>
  </si>
  <si>
    <t xml:space="preserve">ORD-2025-10623</t>
  </si>
  <si>
    <t xml:space="preserve">ORD-2025-10593</t>
  </si>
  <si>
    <t xml:space="preserve">ORD-2025-10640</t>
  </si>
  <si>
    <t xml:space="preserve">ORD-2025-10656</t>
  </si>
  <si>
    <t xml:space="preserve">ORD-2025-10686</t>
  </si>
  <si>
    <t xml:space="preserve">ORD-2025-10695</t>
  </si>
  <si>
    <t xml:space="preserve">ORD-2025-10699</t>
  </si>
  <si>
    <t xml:space="preserve">ORD-2025-10718</t>
  </si>
  <si>
    <t xml:space="preserve">ORD-2025-10767</t>
  </si>
  <si>
    <t xml:space="preserve">ORD-2025-10691</t>
  </si>
  <si>
    <t xml:space="preserve">ORD-2025-10728</t>
  </si>
  <si>
    <t xml:space="preserve">ORD-2025-10757</t>
  </si>
  <si>
    <t xml:space="preserve">ORD-2025-10764</t>
  </si>
  <si>
    <t xml:space="preserve">ORD-2025-10773</t>
  </si>
  <si>
    <t xml:space="preserve">ORD-2025-10687</t>
  </si>
  <si>
    <t xml:space="preserve">CUST-1113</t>
  </si>
  <si>
    <t xml:space="preserve">ORD-2025-10689</t>
  </si>
  <si>
    <t xml:space="preserve">ORD-2025-10736</t>
  </si>
  <si>
    <t xml:space="preserve">ORD-2025-10758</t>
  </si>
  <si>
    <t xml:space="preserve">ORD-2025-10768</t>
  </si>
  <si>
    <t xml:space="preserve">CUST-1294</t>
  </si>
  <si>
    <t xml:space="preserve">ORD-2025-10770</t>
  </si>
  <si>
    <t xml:space="preserve">CUST-1069</t>
  </si>
  <si>
    <t xml:space="preserve">ORD-2025-10744</t>
  </si>
  <si>
    <t xml:space="preserve">ORD-2025-10701</t>
  </si>
  <si>
    <t xml:space="preserve">ORD-2025-10739</t>
  </si>
  <si>
    <t xml:space="preserve">ORD-2025-10772</t>
  </si>
  <si>
    <t xml:space="preserve">ORD-2025-10694</t>
  </si>
  <si>
    <t xml:space="preserve">ORD-2025-10698</t>
  </si>
  <si>
    <t xml:space="preserve">CUST-1122</t>
  </si>
  <si>
    <t xml:space="preserve">ORD-2025-10751</t>
  </si>
  <si>
    <t xml:space="preserve">ORD-2025-10709</t>
  </si>
  <si>
    <t xml:space="preserve">ORD-2025-10755</t>
  </si>
  <si>
    <t xml:space="preserve">ORD-2025-10690</t>
  </si>
  <si>
    <t xml:space="preserve">ORD-2025-10693</t>
  </si>
  <si>
    <t xml:space="preserve">ORD-2025-10712</t>
  </si>
  <si>
    <t xml:space="preserve">ORD-2025-10714</t>
  </si>
  <si>
    <t xml:space="preserve">ORD-2025-10704</t>
  </si>
  <si>
    <t xml:space="preserve">ORD-2025-10737</t>
  </si>
  <si>
    <t xml:space="preserve">ORD-2025-10696</t>
  </si>
  <si>
    <t xml:space="preserve">ORD-2025-10763</t>
  </si>
  <si>
    <t xml:space="preserve">ORD-2025-10759</t>
  </si>
  <si>
    <t xml:space="preserve">ORD-2025-10697</t>
  </si>
  <si>
    <t xml:space="preserve">ORD-2025-10730</t>
  </si>
  <si>
    <t xml:space="preserve">ORD-2025-10747</t>
  </si>
  <si>
    <t xml:space="preserve">ORD-2025-10748</t>
  </si>
  <si>
    <t xml:space="preserve">ORD-2025-10766</t>
  </si>
  <si>
    <t xml:space="preserve">ORD-2025-10711</t>
  </si>
  <si>
    <t xml:space="preserve">ORD-2025-10753</t>
  </si>
  <si>
    <t xml:space="preserve">ORD-2025-10754</t>
  </si>
  <si>
    <t xml:space="preserve">ORD-2025-10708</t>
  </si>
  <si>
    <t xml:space="preserve">ORD-2025-10722</t>
  </si>
  <si>
    <t xml:space="preserve">ORD-2025-10729</t>
  </si>
  <si>
    <t xml:space="preserve">ORD-2025-10740</t>
  </si>
  <si>
    <t xml:space="preserve">CUST-1224</t>
  </si>
  <si>
    <t xml:space="preserve">ORD-2025-10762</t>
  </si>
  <si>
    <t xml:space="preserve">ORD-2025-10703</t>
  </si>
  <si>
    <t xml:space="preserve">ORD-2025-10725</t>
  </si>
  <si>
    <t xml:space="preserve">ORD-2025-10715</t>
  </si>
  <si>
    <t xml:space="preserve">ORD-2025-10717</t>
  </si>
  <si>
    <t xml:space="preserve">ORD-2025-10735</t>
  </si>
  <si>
    <t xml:space="preserve">ORD-2025-10700</t>
  </si>
  <si>
    <t xml:space="preserve">ORD-2025-10726</t>
  </si>
  <si>
    <t xml:space="preserve">ORD-2025-10742</t>
  </si>
  <si>
    <t xml:space="preserve">CUST-1245</t>
  </si>
  <si>
    <t xml:space="preserve">ORD-2025-10769</t>
  </si>
  <si>
    <t xml:space="preserve">CUST-1262</t>
  </si>
  <si>
    <t xml:space="preserve">ORD-2025-10705</t>
  </si>
  <si>
    <t xml:space="preserve">ORD-2025-10721</t>
  </si>
  <si>
    <t xml:space="preserve">ORD-2025-10724</t>
  </si>
  <si>
    <t xml:space="preserve">ORD-2025-10733</t>
  </si>
  <si>
    <t xml:space="preserve">ORD-2025-10734</t>
  </si>
  <si>
    <t xml:space="preserve">ORD-2025-10771</t>
  </si>
  <si>
    <t xml:space="preserve">ORD-2025-10741</t>
  </si>
  <si>
    <t xml:space="preserve">ORD-2025-10752</t>
  </si>
  <si>
    <t xml:space="preserve">ORD-2025-10765</t>
  </si>
  <si>
    <t xml:space="preserve">ORD-2025-10732</t>
  </si>
  <si>
    <t xml:space="preserve">ORD-2025-10738</t>
  </si>
  <si>
    <t xml:space="preserve">ORD-2025-10731</t>
  </si>
  <si>
    <t xml:space="preserve">ORD-2025-10688</t>
  </si>
  <si>
    <t xml:space="preserve">CUST-1146</t>
  </si>
  <si>
    <t xml:space="preserve">ORD-2025-10720</t>
  </si>
  <si>
    <t xml:space="preserve">ORD-2025-10745</t>
  </si>
  <si>
    <t xml:space="preserve">ORD-2025-10746</t>
  </si>
  <si>
    <t xml:space="preserve">ORD-2025-10761</t>
  </si>
  <si>
    <t xml:space="preserve">ORD-2025-10692</t>
  </si>
  <si>
    <t xml:space="preserve">ORD-2025-10719</t>
  </si>
  <si>
    <t xml:space="preserve">ORD-2025-10743</t>
  </si>
  <si>
    <t xml:space="preserve">ORD-2025-10750</t>
  </si>
  <si>
    <t xml:space="preserve">ORD-2025-10749</t>
  </si>
  <si>
    <t xml:space="preserve">ORD-2025-10706</t>
  </si>
  <si>
    <t xml:space="preserve">ORD-2025-10760</t>
  </si>
  <si>
    <t xml:space="preserve">ORD-2025-10774</t>
  </si>
  <si>
    <t xml:space="preserve">ORD-2025-10702</t>
  </si>
  <si>
    <t xml:space="preserve">ORD-2025-10727</t>
  </si>
  <si>
    <t xml:space="preserve">ORD-2025-10710</t>
  </si>
  <si>
    <t xml:space="preserve">ORD-2025-10713</t>
  </si>
  <si>
    <t xml:space="preserve">ORD-2025-10723</t>
  </si>
  <si>
    <t xml:space="preserve">ORD-2025-10685</t>
  </si>
  <si>
    <t xml:space="preserve">ORD-2025-10707</t>
  </si>
  <si>
    <t xml:space="preserve">CUST-1296</t>
  </si>
  <si>
    <t xml:space="preserve">ORD-2025-10716</t>
  </si>
  <si>
    <t xml:space="preserve">ORD-2025-10756</t>
  </si>
  <si>
    <t xml:space="preserve">ORD-2025-10793</t>
  </si>
  <si>
    <t xml:space="preserve">ORD-2025-10849</t>
  </si>
  <si>
    <t xml:space="preserve">ORD-2025-10850</t>
  </si>
  <si>
    <t xml:space="preserve">ORD-2025-10861</t>
  </si>
  <si>
    <t xml:space="preserve">ORD-2025-10777</t>
  </si>
  <si>
    <t xml:space="preserve">ORD-2025-10789</t>
  </si>
  <si>
    <t xml:space="preserve">ORD-2025-10800</t>
  </si>
  <si>
    <t xml:space="preserve">ORD-2025-10860</t>
  </si>
  <si>
    <t xml:space="preserve">ORD-2025-10863</t>
  </si>
  <si>
    <t xml:space="preserve">CUST-1291</t>
  </si>
  <si>
    <t xml:space="preserve">ORD-2025-10792</t>
  </si>
  <si>
    <t xml:space="preserve">ORD-2025-10845</t>
  </si>
  <si>
    <t xml:space="preserve">ORD-2025-10852</t>
  </si>
  <si>
    <t xml:space="preserve">ORD-2025-10853</t>
  </si>
  <si>
    <t xml:space="preserve">ORD-2025-10783</t>
  </si>
  <si>
    <t xml:space="preserve">ORD-2025-10836</t>
  </si>
  <si>
    <t xml:space="preserve">ORD-2025-10831</t>
  </si>
  <si>
    <t xml:space="preserve">CUST-1319</t>
  </si>
  <si>
    <t xml:space="preserve">ORD-2025-10871</t>
  </si>
  <si>
    <t xml:space="preserve">ORD-2025-10882</t>
  </si>
  <si>
    <t xml:space="preserve">ORD-2025-10798</t>
  </si>
  <si>
    <t xml:space="preserve">ORD-2025-10821</t>
  </si>
  <si>
    <t xml:space="preserve">ORD-2025-10822</t>
  </si>
  <si>
    <t xml:space="preserve">ORD-2025-10826</t>
  </si>
  <si>
    <t xml:space="preserve">ORD-2025-10827</t>
  </si>
  <si>
    <t xml:space="preserve">CUST-1107</t>
  </si>
  <si>
    <t xml:space="preserve">ORD-2025-10832</t>
  </si>
  <si>
    <t xml:space="preserve">ORD-2025-10840</t>
  </si>
  <si>
    <t xml:space="preserve">ORD-2025-10873</t>
  </si>
  <si>
    <t xml:space="preserve">ORD-2025-10876</t>
  </si>
  <si>
    <t xml:space="preserve">ORD-2025-10812</t>
  </si>
  <si>
    <t xml:space="preserve">ORD-2025-10817</t>
  </si>
  <si>
    <t xml:space="preserve">ORD-2025-10818</t>
  </si>
  <si>
    <t xml:space="preserve">ORD-2025-10838</t>
  </si>
  <si>
    <t xml:space="preserve">ORD-2025-10862</t>
  </si>
  <si>
    <t xml:space="preserve">ORD-2025-10779</t>
  </si>
  <si>
    <t xml:space="preserve">ORD-2025-10841</t>
  </si>
  <si>
    <t xml:space="preserve">ORD-2025-10874</t>
  </si>
  <si>
    <t xml:space="preserve">ORD-2025-10776</t>
  </si>
  <si>
    <t xml:space="preserve">ORD-2025-10785</t>
  </si>
  <si>
    <t xml:space="preserve">ORD-2025-10813</t>
  </si>
  <si>
    <t xml:space="preserve">CUST-1105</t>
  </si>
  <si>
    <t xml:space="preserve">ORD-2025-10851</t>
  </si>
  <si>
    <t xml:space="preserve">ORD-2025-10807</t>
  </si>
  <si>
    <t xml:space="preserve">ORD-2025-10867</t>
  </si>
  <si>
    <t xml:space="preserve">ORD-2025-10799</t>
  </si>
  <si>
    <t xml:space="preserve">ORD-2025-10875</t>
  </si>
  <si>
    <t xml:space="preserve">ORD-2025-10794</t>
  </si>
  <si>
    <t xml:space="preserve">ORD-2025-10803</t>
  </si>
  <si>
    <t xml:space="preserve">ORD-2025-10814</t>
  </si>
  <si>
    <t xml:space="preserve">ORD-2025-10824</t>
  </si>
  <si>
    <t xml:space="preserve">ORD-2025-10878</t>
  </si>
  <si>
    <t xml:space="preserve">ORD-2025-10819</t>
  </si>
  <si>
    <t xml:space="preserve">ORD-2025-10830</t>
  </si>
  <si>
    <t xml:space="preserve">ORD-2025-10877</t>
  </si>
  <si>
    <t xml:space="preserve">ORD-2025-10781</t>
  </si>
  <si>
    <t xml:space="preserve">ORD-2025-10786</t>
  </si>
  <si>
    <t xml:space="preserve">ORD-2025-10834</t>
  </si>
  <si>
    <t xml:space="preserve">ORD-2025-10857</t>
  </si>
  <si>
    <t xml:space="preserve">ORD-2025-10868</t>
  </si>
  <si>
    <t xml:space="preserve">ORD-2025-10790</t>
  </si>
  <si>
    <t xml:space="preserve">ORD-2025-10804</t>
  </si>
  <si>
    <t xml:space="preserve">ORD-2025-10847</t>
  </si>
  <si>
    <t xml:space="preserve">ORD-2025-10859</t>
  </si>
  <si>
    <t xml:space="preserve">ORD-2025-10870</t>
  </si>
  <si>
    <t xml:space="preserve">ORD-2025-10881</t>
  </si>
  <si>
    <t xml:space="preserve">ORD-2025-10854</t>
  </si>
  <si>
    <t xml:space="preserve">ORD-2025-10879</t>
  </si>
  <si>
    <t xml:space="preserve">ORD-2025-10782</t>
  </si>
  <si>
    <t xml:space="preserve">ORD-2025-10833</t>
  </si>
  <si>
    <t xml:space="preserve">ORD-2025-10835</t>
  </si>
  <si>
    <t xml:space="preserve">ORD-2025-10808</t>
  </si>
  <si>
    <t xml:space="preserve">ORD-2025-10828</t>
  </si>
  <si>
    <t xml:space="preserve">ORD-2025-10864</t>
  </si>
  <si>
    <t xml:space="preserve">ORD-2025-10788</t>
  </si>
  <si>
    <t xml:space="preserve">ORD-2025-10820</t>
  </si>
  <si>
    <t xml:space="preserve">ORD-2025-10855</t>
  </si>
  <si>
    <t xml:space="preserve">ORD-2025-10802</t>
  </si>
  <si>
    <t xml:space="preserve">ORD-2025-10823</t>
  </si>
  <si>
    <t xml:space="preserve">ORD-2025-10865</t>
  </si>
  <si>
    <t xml:space="preserve">ORD-2025-10806</t>
  </si>
  <si>
    <t xml:space="preserve">ORD-2025-10791</t>
  </si>
  <si>
    <t xml:space="preserve">ORD-2025-10796</t>
  </si>
  <si>
    <t xml:space="preserve">ORD-2025-10810</t>
  </si>
  <si>
    <t xml:space="preserve">ORD-2025-10815</t>
  </si>
  <si>
    <t xml:space="preserve">ORD-2025-10829</t>
  </si>
  <si>
    <t xml:space="preserve">ORD-2025-10837</t>
  </si>
  <si>
    <t xml:space="preserve">ORD-2025-10843</t>
  </si>
  <si>
    <t xml:space="preserve">ORD-2025-10866</t>
  </si>
  <si>
    <t xml:space="preserve">ORD-2025-10872</t>
  </si>
  <si>
    <t xml:space="preserve">ORD-2025-10780</t>
  </si>
  <si>
    <t xml:space="preserve">ORD-2025-10858</t>
  </si>
  <si>
    <t xml:space="preserve">ORD-2025-10880</t>
  </si>
  <si>
    <t xml:space="preserve">ORD-2025-10775</t>
  </si>
  <si>
    <t xml:space="preserve">CUST-1086</t>
  </si>
  <si>
    <t xml:space="preserve">ORD-2025-10848</t>
  </si>
  <si>
    <t xml:space="preserve">ORD-2025-10784</t>
  </si>
  <si>
    <t xml:space="preserve">ORD-2025-10801</t>
  </si>
  <si>
    <t xml:space="preserve">ORD-2025-10816</t>
  </si>
  <si>
    <t xml:space="preserve">ORD-2025-10787</t>
  </si>
  <si>
    <t xml:space="preserve">ORD-2025-10805</t>
  </si>
  <si>
    <t xml:space="preserve">ORD-2025-10809</t>
  </si>
  <si>
    <t xml:space="preserve">ORD-2025-10839</t>
  </si>
  <si>
    <t xml:space="preserve">ORD-2025-10842</t>
  </si>
  <si>
    <t xml:space="preserve">ORD-2025-10856</t>
  </si>
  <si>
    <t xml:space="preserve">CUST-1272</t>
  </si>
  <si>
    <t xml:space="preserve">ORD-2025-10778</t>
  </si>
  <si>
    <t xml:space="preserve">ORD-2025-10811</t>
  </si>
  <si>
    <t xml:space="preserve">ORD-2025-10825</t>
  </si>
  <si>
    <t xml:space="preserve">ORD-2025-10846</t>
  </si>
  <si>
    <t xml:space="preserve">ORD-2025-10795</t>
  </si>
  <si>
    <t xml:space="preserve">ORD-2025-10797</t>
  </si>
  <si>
    <t xml:space="preserve">ORD-2025-10869</t>
  </si>
  <si>
    <t xml:space="preserve">ORD-2025-10844</t>
  </si>
  <si>
    <t xml:space="preserve">ORD-2025-10899</t>
  </si>
  <si>
    <t xml:space="preserve">ORD-2025-10904</t>
  </si>
  <si>
    <t xml:space="preserve">ORD-2025-10937</t>
  </si>
  <si>
    <t xml:space="preserve">ORD-2025-10940</t>
  </si>
  <si>
    <t xml:space="preserve">ORD-2025-10978</t>
  </si>
  <si>
    <t xml:space="preserve">ORD-2025-10921</t>
  </si>
  <si>
    <t xml:space="preserve">ORD-2025-10962</t>
  </si>
  <si>
    <t xml:space="preserve">ORD-2025-10984</t>
  </si>
  <si>
    <t xml:space="preserve">ORD-2025-10898</t>
  </si>
  <si>
    <t xml:space="preserve">ORD-2025-10925</t>
  </si>
  <si>
    <t xml:space="preserve">ORD-2025-10930</t>
  </si>
  <si>
    <t xml:space="preserve">ORD-2025-10949</t>
  </si>
  <si>
    <t xml:space="preserve">ORD-2025-10906</t>
  </si>
  <si>
    <t xml:space="preserve">ORD-2025-10970</t>
  </si>
  <si>
    <t xml:space="preserve">ORD-2025-10980</t>
  </si>
  <si>
    <t xml:space="preserve">ORD-2025-10884</t>
  </si>
  <si>
    <t xml:space="preserve">ORD-2025-10946</t>
  </si>
  <si>
    <t xml:space="preserve">ORD-2025-10951</t>
  </si>
  <si>
    <t xml:space="preserve">ORD-2025-10954</t>
  </si>
  <si>
    <t xml:space="preserve">ORD-2025-10964</t>
  </si>
  <si>
    <t xml:space="preserve">ORD-2025-10944</t>
  </si>
  <si>
    <t xml:space="preserve">ORD-2025-10893</t>
  </si>
  <si>
    <t xml:space="preserve">ORD-2025-10910</t>
  </si>
  <si>
    <t xml:space="preserve">ORD-2025-10915</t>
  </si>
  <si>
    <t xml:space="preserve">ORD-2025-10889</t>
  </si>
  <si>
    <t xml:space="preserve">ORD-2025-10900</t>
  </si>
  <si>
    <t xml:space="preserve">ORD-2025-10943</t>
  </si>
  <si>
    <t xml:space="preserve">ORD-2025-10977</t>
  </si>
  <si>
    <t xml:space="preserve">ORD-2025-10987</t>
  </si>
  <si>
    <t xml:space="preserve">CUST-1137</t>
  </si>
  <si>
    <t xml:space="preserve">ORD-2025-10891</t>
  </si>
  <si>
    <t xml:space="preserve">ORD-2025-10917</t>
  </si>
  <si>
    <t xml:space="preserve">ORD-2025-10950</t>
  </si>
  <si>
    <t xml:space="preserve">ORD-2025-10955</t>
  </si>
  <si>
    <t xml:space="preserve">ORD-2025-10957</t>
  </si>
  <si>
    <t xml:space="preserve">ORD-2025-10972</t>
  </si>
  <si>
    <t xml:space="preserve">ORD-2025-10922</t>
  </si>
  <si>
    <t xml:space="preserve">ORD-2025-10974</t>
  </si>
  <si>
    <t xml:space="preserve">ORD-2025-10887</t>
  </si>
  <si>
    <t xml:space="preserve">ORD-2025-10923</t>
  </si>
  <si>
    <t xml:space="preserve">ORD-2025-10932</t>
  </si>
  <si>
    <t xml:space="preserve">ORD-2025-10966</t>
  </si>
  <si>
    <t xml:space="preserve">ORD-2025-10983</t>
  </si>
  <si>
    <t xml:space="preserve">ORD-2025-10934</t>
  </si>
  <si>
    <t xml:space="preserve">ORD-2025-10939</t>
  </si>
  <si>
    <t xml:space="preserve">ORD-2025-10888</t>
  </si>
  <si>
    <t xml:space="preserve">ORD-2025-10931</t>
  </si>
  <si>
    <t xml:space="preserve">ORD-2025-10947</t>
  </si>
  <si>
    <t xml:space="preserve">ORD-2025-10965</t>
  </si>
  <si>
    <t xml:space="preserve">ORD-2025-10902</t>
  </si>
  <si>
    <t xml:space="preserve">ORD-2025-10926</t>
  </si>
  <si>
    <t xml:space="preserve">ORD-2025-10968</t>
  </si>
  <si>
    <t xml:space="preserve">ORD-2025-10901</t>
  </si>
  <si>
    <t xml:space="preserve">ORD-2025-10895</t>
  </si>
  <si>
    <t xml:space="preserve">CUST-1026</t>
  </si>
  <si>
    <t xml:space="preserve">ORD-2025-10905</t>
  </si>
  <si>
    <t xml:space="preserve">ORD-2025-10919</t>
  </si>
  <si>
    <t xml:space="preserve">ORD-2025-10959</t>
  </si>
  <si>
    <t xml:space="preserve">ORD-2025-10907</t>
  </si>
  <si>
    <t xml:space="preserve">ORD-2025-10911</t>
  </si>
  <si>
    <t xml:space="preserve">ORD-2025-10914</t>
  </si>
  <si>
    <t xml:space="preserve">ORD-2025-10942</t>
  </si>
  <si>
    <t xml:space="preserve">ORD-2025-10958</t>
  </si>
  <si>
    <t xml:space="preserve">ORD-2025-10963</t>
  </si>
  <si>
    <t xml:space="preserve">ORD-2025-10971</t>
  </si>
  <si>
    <t xml:space="preserve">ORD-2025-10973</t>
  </si>
  <si>
    <t xml:space="preserve">ORD-2025-10976</t>
  </si>
  <si>
    <t xml:space="preserve">ORD-2025-10894</t>
  </si>
  <si>
    <t xml:space="preserve">CUST-1301</t>
  </si>
  <si>
    <t xml:space="preserve">ORD-2025-10918</t>
  </si>
  <si>
    <t xml:space="preserve">ORD-2025-10928</t>
  </si>
  <si>
    <t xml:space="preserve">ORD-2025-10960</t>
  </si>
  <si>
    <t xml:space="preserve">CUST-1232</t>
  </si>
  <si>
    <t xml:space="preserve">ORD-2025-10961</t>
  </si>
  <si>
    <t xml:space="preserve">ORD-2025-10886</t>
  </si>
  <si>
    <t xml:space="preserve">ORD-2025-10912</t>
  </si>
  <si>
    <t xml:space="preserve">ORD-2025-10933</t>
  </si>
  <si>
    <t xml:space="preserve">ORD-2025-10948</t>
  </si>
  <si>
    <t xml:space="preserve">ORD-2025-10883</t>
  </si>
  <si>
    <t xml:space="preserve">ORD-2025-10897</t>
  </si>
  <si>
    <t xml:space="preserve">ORD-2025-10909</t>
  </si>
  <si>
    <t xml:space="preserve">ORD-2025-10916</t>
  </si>
  <si>
    <t xml:space="preserve">ORD-2025-10945</t>
  </si>
  <si>
    <t xml:space="preserve">ORD-2025-10953</t>
  </si>
  <si>
    <t xml:space="preserve">ORD-2025-10982</t>
  </si>
  <si>
    <t xml:space="preserve">ORD-2025-10890</t>
  </si>
  <si>
    <t xml:space="preserve">ORD-2025-10892</t>
  </si>
  <si>
    <t xml:space="preserve">ORD-2025-10896</t>
  </si>
  <si>
    <t xml:space="preserve">ORD-2025-10941</t>
  </si>
  <si>
    <t xml:space="preserve">ORD-2025-10967</t>
  </si>
  <si>
    <t xml:space="preserve">ORD-2025-10885</t>
  </si>
  <si>
    <t xml:space="preserve">ORD-2025-10908</t>
  </si>
  <si>
    <t xml:space="preserve">ORD-2025-10920</t>
  </si>
  <si>
    <t xml:space="preserve">ORD-2025-10929</t>
  </si>
  <si>
    <t xml:space="preserve">ORD-2025-10969</t>
  </si>
  <si>
    <t xml:space="preserve">ORD-2025-10913</t>
  </si>
  <si>
    <t xml:space="preserve">ORD-2025-10935</t>
  </si>
  <si>
    <t xml:space="preserve">ORD-2025-10985</t>
  </si>
  <si>
    <t xml:space="preserve">ORD-2025-10903</t>
  </si>
  <si>
    <t xml:space="preserve">ORD-2025-10936</t>
  </si>
  <si>
    <t xml:space="preserve">ORD-2025-10952</t>
  </si>
  <si>
    <t xml:space="preserve">ORD-2025-10956</t>
  </si>
  <si>
    <t xml:space="preserve">ORD-2025-10986</t>
  </si>
  <si>
    <t xml:space="preserve">ORD-2025-10924</t>
  </si>
  <si>
    <t xml:space="preserve">ORD-2025-10927</t>
  </si>
  <si>
    <t xml:space="preserve">ORD-2025-10938</t>
  </si>
  <si>
    <t xml:space="preserve">ORD-2025-10975</t>
  </si>
  <si>
    <t xml:space="preserve">ORD-2025-10979</t>
  </si>
  <si>
    <t xml:space="preserve">ORD-2025-10981</t>
  </si>
  <si>
    <t xml:space="preserve">AUTOMATED DATA QUALITY AUDIT &amp; RECONCILIATION MATRIX</t>
  </si>
  <si>
    <t xml:space="preserve">Live Formula Checks for Missing Values, Duplicates, Date Order, Negative Values &amp; Cross-Sheet Variance</t>
  </si>
  <si>
    <t xml:space="preserve">TOTAL RECORDS AUDITED</t>
  </si>
  <si>
    <t xml:space="preserve">DATA QUALITY ERRORS</t>
  </si>
  <si>
    <t xml:space="preserve">RECONCILIATION VARIANCE</t>
  </si>
  <si>
    <t xml:space="preserve">OVERALL AUDIT VERDICT</t>
  </si>
  <si>
    <t xml:space="preserve">Target: 1,200 Order Lines</t>
  </si>
  <si>
    <t xml:space="preserve">Target: 0 Integrity Defects</t>
  </si>
  <si>
    <t xml:space="preserve">Raw vs. Summary Tables</t>
  </si>
  <si>
    <t xml:space="preserve">Ready for Power BI Import</t>
  </si>
  <si>
    <t xml:space="preserve">Check ID</t>
  </si>
  <si>
    <t xml:space="preserve">Data Quality Audit Rule</t>
  </si>
  <si>
    <t xml:space="preserve">Target Scope</t>
  </si>
  <si>
    <t xml:space="preserve">Validation Logic Summary</t>
  </si>
  <si>
    <t xml:space="preserve">Errors Found</t>
  </si>
  <si>
    <t xml:space="preserve">Threshold</t>
  </si>
  <si>
    <t xml:space="preserve">Audit Status</t>
  </si>
  <si>
    <t xml:space="preserve">DQ-01</t>
  </si>
  <si>
    <t xml:space="preserve">Missing / Blank Cell Check</t>
  </si>
  <si>
    <t xml:space="preserve">Sales_Data!A2:T1201 (24,000 cells)</t>
  </si>
  <si>
    <t xml:space="preserve">COUNTBLANK across all 20 columns</t>
  </si>
  <si>
    <t xml:space="preserve">DQ-02</t>
  </si>
  <si>
    <t xml:space="preserve">Row ID Sequence &amp; Uniqueness Check</t>
  </si>
  <si>
    <t xml:space="preserve">Sales_Data!A2:A1201 (Row ID)</t>
  </si>
  <si>
    <t xml:space="preserve">1200 - COUNT(A2:A1201) + Bounds [1..1200]</t>
  </si>
  <si>
    <t xml:space="preserve">DQ-03</t>
  </si>
  <si>
    <t xml:space="preserve">Chronological Ship Date Check</t>
  </si>
  <si>
    <t xml:space="preserve">Order Date (Col C) vs Ship Date (Col D)</t>
  </si>
  <si>
    <t xml:space="preserve">Count rows where Ship Date &lt; Order Date</t>
  </si>
  <si>
    <t xml:space="preserve">DQ-04</t>
  </si>
  <si>
    <t xml:space="preserve">12-Month Period Boundary Check</t>
  </si>
  <si>
    <t xml:space="preserve">Sales_Data!C2:C1201 (Order Date)</t>
  </si>
  <si>
    <t xml:space="preserve">Order Date outside Jan 1, 2025 – Dec 31, 2025</t>
  </si>
  <si>
    <t xml:space="preserve">DQ-05</t>
  </si>
  <si>
    <t xml:space="preserve">Negative or Zero Quantity Check</t>
  </si>
  <si>
    <t xml:space="preserve">Sales_Data!M2:M1201 (Quantity)</t>
  </si>
  <si>
    <t xml:space="preserve">COUNTIF Quantity &lt;= 0</t>
  </si>
  <si>
    <t xml:space="preserve">DQ-06</t>
  </si>
  <si>
    <t xml:space="preserve">Non-Positive Unit Price or Cost Check</t>
  </si>
  <si>
    <t xml:space="preserve">Unit Price (Col N) &amp; Unit Cost (Col O)</t>
  </si>
  <si>
    <t xml:space="preserve">COUNTIF Unit Price &lt;= 0 or Unit Cost &lt;= 0</t>
  </si>
  <si>
    <t xml:space="preserve">DQ-07</t>
  </si>
  <si>
    <t xml:space="preserve">Invalid Discount Rate Check</t>
  </si>
  <si>
    <t xml:space="preserve">Sales_Data!T2:T1201 (Discount)</t>
  </si>
  <si>
    <t xml:space="preserve">COUNTIF Discount &lt; 0% or Discount &gt; 50%</t>
  </si>
  <si>
    <t xml:space="preserve">DQ-08</t>
  </si>
  <si>
    <t xml:space="preserve">Zero or Negative Realized Sales Check</t>
  </si>
  <si>
    <t xml:space="preserve">Sales_Data!P2:P1201 (Sales)</t>
  </si>
  <si>
    <t xml:space="preserve">COUNTIF Sales &lt;= $0.00 (Division-by-Zero Guard)</t>
  </si>
  <si>
    <t xml:space="preserve">DQ-09</t>
  </si>
  <si>
    <t xml:space="preserve">Negative Total Cost Check</t>
  </si>
  <si>
    <t xml:space="preserve">Sales_Data!Q2:Q1201 (Total Cost)</t>
  </si>
  <si>
    <t xml:space="preserve">COUNTIF Total Cost &lt;= $0.00</t>
  </si>
  <si>
    <t xml:space="preserve">DQ-10</t>
  </si>
  <si>
    <t xml:space="preserve">Accounting Identity Check (Sales - Cost = Profit)</t>
  </si>
  <si>
    <t xml:space="preserve">Cols P, Q, R (All 1,200 Rows)</t>
  </si>
  <si>
    <t xml:space="preserve">ABS(SUM(Sales) - SUM(Cost) - SUM(Profit))</t>
  </si>
  <si>
    <t xml:space="preserve">2. CROSS-SHEET FINANCIAL RECONCILIATION (RAW SALES_DATA VS. ANALYSIS SUMMARY TABLES)</t>
  </si>
  <si>
    <t xml:space="preserve">Reconciliation Dimension</t>
  </si>
  <si>
    <t xml:space="preserve">Metric Reconciled</t>
  </si>
  <si>
    <t xml:space="preserve">Raw Sales_Data Total</t>
  </si>
  <si>
    <t xml:space="preserve">Analysis Sheet Total</t>
  </si>
  <si>
    <t xml:space="preserve">Formula Reference</t>
  </si>
  <si>
    <t xml:space="preserve">Variance ($ / #)</t>
  </si>
  <si>
    <t xml:space="preserve">Monthly Trend Table (Jan–Dec)</t>
  </si>
  <si>
    <t xml:space="preserve">Total Realized Sales ($)</t>
  </si>
  <si>
    <t xml:space="preserve">Sales_Data!P2:P1201 vs Analysis!F18</t>
  </si>
  <si>
    <t xml:space="preserve">Total Net Profit ($)</t>
  </si>
  <si>
    <t xml:space="preserve">Sales_Data!R2:R1201 vs Analysis!H18</t>
  </si>
  <si>
    <t xml:space="preserve">Product Category Summary</t>
  </si>
  <si>
    <t xml:space="preserve">Sales_Data!P2:P1201 vs Analysis!F26</t>
  </si>
  <si>
    <t xml:space="preserve">Regional Summary Table</t>
  </si>
  <si>
    <t xml:space="preserve">Sales_Data!R2:R1201 vs Analysis!H35</t>
  </si>
  <si>
    <t xml:space="preserve">Customer Segment &amp; Discount Tables</t>
  </si>
  <si>
    <t xml:space="preserve">Total Order Lines (#)</t>
  </si>
  <si>
    <t xml:space="preserve">Sales_Data!A2:A1201 vs Analysis!D43 &amp; D52</t>
  </si>
  <si>
    <t xml:space="preserve">SALES &amp; PROFITABILITY MULTI-DIMENSIONAL ANALYSIS (FY 2025)</t>
  </si>
  <si>
    <t xml:space="preserve">100% Formula-Driven Aggregations (SUMIFS / COUNTIFS / AVERAGEIFS) Reconciled to Sales_Data (Synthetic Portfolio Dataset)</t>
  </si>
  <si>
    <t xml:space="preserve">1. MONTHLY SALES, COST &amp; PROFIT PERFORMANCE (JAN 2025 – DEC 2025)</t>
  </si>
  <si>
    <t xml:space="preserve">Month (2025)</t>
  </si>
  <si>
    <t xml:space="preserve">Period Start</t>
  </si>
  <si>
    <t xml:space="preserve">Period End</t>
  </si>
  <si>
    <t xml:space="preserve">Order Lines</t>
  </si>
  <si>
    <t xml:space="preserve">Units Sold</t>
  </si>
  <si>
    <t xml:space="preserve">Total Sales</t>
  </si>
  <si>
    <t xml:space="preserve">Total Profit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</si>
  <si>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</si>
  <si>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</si>
  <si>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</si>
  <si>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</si>
  <si>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</si>
  <si>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</si>
  <si>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</si>
  <si>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</si>
  <si>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</si>
  <si>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</si>
  <si>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</si>
  <si>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</si>
  <si>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Total / Full Year</t>
  </si>
  <si>
    <t xml:space="preserve">2. PRODUCT CATEGORY PERFORMANCE SUMMARY</t>
  </si>
  <si>
    <t xml:space="preserve">Subcategory Count</t>
  </si>
  <si>
    <t xml:space="preserve">Avg Discount</t>
  </si>
  <si>
    <t xml:space="preserve">4 Subcategories (10 SKUs)</t>
  </si>
  <si>
    <t xml:space="preserve">4 Subcategories (7 SKUs)</t>
  </si>
  <si>
    <t xml:space="preserve">5 Subcategories (8 SKUs)</t>
  </si>
  <si>
    <t xml:space="preserve">Total All Categories</t>
  </si>
  <si>
    <t xml:space="preserve">13 Subcategories (25 SKUs)</t>
  </si>
  <si>
    <t xml:space="preserve">3. REGIONAL PERFORMANCE ANALYSIS</t>
  </si>
  <si>
    <t xml:space="preserve">Primary States Covered</t>
  </si>
  <si>
    <t xml:space="preserve">CA, WA, OR, AZ, CO</t>
  </si>
  <si>
    <t xml:space="preserve">NY, PA, MA, NJ, VA</t>
  </si>
  <si>
    <t xml:space="preserve">TX, IL, OH, MI, MN</t>
  </si>
  <si>
    <t xml:space="preserve">FL, GA, NC, TN, AL</t>
  </si>
  <si>
    <t xml:space="preserve">Total All Regions</t>
  </si>
  <si>
    <t xml:space="preserve">4. CUSTOMER SEGMENT PERFORMANCE ANALYSIS</t>
  </si>
  <si>
    <t xml:space="preserve">Segment Buying Profile</t>
  </si>
  <si>
    <t xml:space="preserve">Individual B2C &amp; Retail Buyers</t>
  </si>
  <si>
    <t xml:space="preserve">Enterprise &amp; Mid-Market B2B Accounts</t>
  </si>
  <si>
    <t xml:space="preserve">Remote Professionals &amp; Small Businesses</t>
  </si>
  <si>
    <t xml:space="preserve">Total All Segments</t>
  </si>
  <si>
    <t xml:space="preserve">All Active Customer Accounts</t>
  </si>
  <si>
    <t xml:space="preserve">5. DISCOUNT BAND &amp; PROFITABILITY IMPACT ANALYSIS</t>
  </si>
  <si>
    <t xml:space="preserve">Discount Band</t>
  </si>
  <si>
    <t xml:space="preserve">Min Rate</t>
  </si>
  <si>
    <t xml:space="preserve">Max Rate</t>
  </si>
  <si>
    <t xml:space="preserve">No Discount (0%)</t>
  </si>
  <si>
    <t xml:space="preserve">Low Discount (5% – 10%)</t>
  </si>
  <si>
    <t xml:space="preserve">Moderate Discount (15% – 20%)</t>
  </si>
  <si>
    <t xml:space="preserve">High Discount (25% – 30%)</t>
  </si>
  <si>
    <t xml:space="preserve">Total All Discount Tiers</t>
  </si>
  <si>
    <t xml:space="preserve">6. PRODUCT PROFITABILITY EXTREMES: TOP 5 PROFIT LEADERS VS. LOSS-MAKING SKUS</t>
  </si>
  <si>
    <t xml:space="preserve">Category / Subcategory</t>
  </si>
  <si>
    <t xml:space="preserve">Technology (Computers)</t>
  </si>
  <si>
    <t xml:space="preserve">Technology (Phones)</t>
  </si>
  <si>
    <t xml:space="preserve">Technology (Machines)</t>
  </si>
  <si>
    <t xml:space="preserve">Technology (Accessories)</t>
  </si>
  <si>
    <t xml:space="preserve">Furniture (Tables)</t>
  </si>
  <si>
    <t xml:space="preserve">Office Supplies (Binders)</t>
  </si>
  <si>
    <t xml:space="preserve">Furniture (Bookcases)</t>
  </si>
  <si>
    <t xml:space="preserve">EXECUTIVE SALES &amp; PROFIT PERFORMANCE DASHBOARD (FY 2025)</t>
  </si>
  <si>
    <t xml:space="preserve">Interactive Portfolio Dashboard | Use Dropdown Filters in C4 &amp; F4 to Slice KPIs and Tables by Region &amp; Customer Segment</t>
  </si>
  <si>
    <t xml:space="preserve">Select Region Filter:</t>
  </si>
  <si>
    <t xml:space="preserve">All</t>
  </si>
  <si>
    <t xml:space="preserve">Select Segment Filter:</t>
  </si>
  <si>
    <t xml:space="preserve">TOTAL REALIZED SALES</t>
  </si>
  <si>
    <t xml:space="preserve">TOTAL COGS (COST)</t>
  </si>
  <si>
    <t xml:space="preserve">TOTAL NET PROFIT</t>
  </si>
  <si>
    <t xml:space="preserve">NET PROFIT MARGIN</t>
  </si>
  <si>
    <t xml:space="preserve">TOTAL ORDER LINES</t>
  </si>
  <si>
    <t xml:space="preserve">AVG SALES / ORDER LINE</t>
  </si>
  <si>
    <t xml:space="preserve">Net Post-Discount Revenue</t>
  </si>
  <si>
    <t xml:space="preserve">Direct Product Cost</t>
  </si>
  <si>
    <t xml:space="preserve">Realized Operating Profit</t>
  </si>
  <si>
    <t xml:space="preserve">Profit ÷ Realized Sales</t>
  </si>
  <si>
    <t xml:space="preserve">Validated Line Transactions</t>
  </si>
  <si>
    <t xml:space="preserve">Average Line Revenue</t>
  </si>
  <si>
    <t xml:space="preserve">MONTHLY SALES &amp; PROFIT TREND (FILTERED BY C4 &amp; F4)</t>
  </si>
  <si>
    <t xml:space="preserve">Month</t>
  </si>
  <si>
    <t xml:space="preserve">Sales ($)</t>
  </si>
  <si>
    <t xml:space="preserve">Profit ($)</t>
  </si>
  <si>
    <t xml:space="preserve">Margin %</t>
  </si>
  <si>
    <t xml:space="preserve">Full Year 2025</t>
  </si>
  <si>
    <t xml:space="preserve">CATEGORY PERFORMANCE (FILTERED BY C4 &amp; F4)</t>
  </si>
  <si>
    <t xml:space="preserve">Total Categories</t>
  </si>
  <si>
    <t xml:space="preserve">REGIONAL PERFORMANCE (FILTERED BY SEGMENT IN F4)</t>
  </si>
  <si>
    <t xml:space="preserve">Total Regions</t>
  </si>
  <si>
    <t xml:space="preserve">CUSTOMER SEGMENT SUMMARY (FILTERED BY REGION IN C4)</t>
  </si>
  <si>
    <t xml:space="preserve">Total Segments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</si>
</sst>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yyyy\-mm\-dd"/>
    <numFmt numFmtId="167" formatCode="\$#,##0.00"/>
    <numFmt numFmtId="168" formatCode="0.0%"/>
    <numFmt numFmtId="169" formatCode="General"/>
    <numFmt numFmtId="170" formatCode="\$#,##0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0"/>
      <color rgb="FFE2E8F0"/>
      <name val="Calibri"/>
      <family val="0"/>
      <charset val="1"/>
    </font>
    <font>
      <b val="true"/>
      <sz val="12"/>
      <color rgb="FF1B365D"/>
      <name val="Calibri"/>
      <family val="0"/>
      <charset val="1"/>
    </font>
    <font>
      <b val="true"/>
      <sz val="10"/>
      <color rgb="FF0F172A"/>
      <name val="Calibri"/>
      <family val="0"/>
      <charset val="1"/>
    </font>
    <font>
      <sz val="10"/>
      <color rgb="FF0F172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F5132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4"/>
      <color rgb="FF1B365D"/>
      <name val="Calibri"/>
      <family val="0"/>
      <charset val="1"/>
    </font>
    <font>
      <b val="true"/>
      <sz val="14"/>
      <color rgb="FF0F5132"/>
      <name val="Calibri"/>
      <family val="0"/>
      <charset val="1"/>
    </font>
    <font>
      <i val="true"/>
      <sz val="8"/>
      <color rgb="FF475569"/>
      <name val="Calibri"/>
      <family val="0"/>
      <charset val="1"/>
    </font>
    <font>
      <b val="true"/>
      <sz val="10"/>
      <color rgb="FF1B365D"/>
      <name val="Calibri"/>
      <family val="0"/>
      <charset val="1"/>
    </font>
    <font>
      <b val="true"/>
      <sz val="10"/>
      <color rgb="FF842029"/>
      <name val="Calibri"/>
      <family val="0"/>
      <charset val="1"/>
    </font>
    <font>
      <i val="true"/>
      <sz val="9"/>
      <color rgb="FF475569"/>
      <name val="Calibri"/>
      <family val="0"/>
      <charset val="1"/>
    </font>
    <font>
      <b val="true"/>
      <sz val="15"/>
      <color rgb="FF1B365D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B365D"/>
        <bgColor rgb="FF0F5132"/>
      </patternFill>
    </fill>
    <fill>
      <patternFill patternType="solid">
        <fgColor rgb="FF2C5282"/>
        <bgColor rgb="FF475569"/>
      </patternFill>
    </fill>
    <fill>
      <patternFill patternType="solid">
        <fgColor rgb="FFF1F5F9"/>
        <bgColor rgb="FFF9F9F9"/>
      </patternFill>
    </fill>
    <fill>
      <patternFill patternType="solid">
        <fgColor rgb="FFD1E7DD"/>
        <bgColor rgb="FFE2E8F0"/>
      </patternFill>
    </fill>
    <fill>
      <patternFill patternType="solid">
        <fgColor rgb="FFF8FAFC"/>
        <bgColor rgb="FFF9F9F9"/>
      </patternFill>
    </fill>
    <fill>
      <patternFill patternType="solid">
        <fgColor rgb="FFE2E8F0"/>
        <bgColor rgb="FFD1E7DD"/>
      </patternFill>
    </fill>
    <fill>
      <patternFill patternType="solid">
        <fgColor rgb="FFF8D7DA"/>
        <bgColor rgb="FFD9D9D9"/>
      </patternFill>
    </fill>
    <fill>
      <patternFill patternType="solid">
        <fgColor rgb="FFFEF9C3"/>
        <bgColor rgb="FFF9F9F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medium">
        <color rgb="FF1B365D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double">
        <color rgb="FF1B365D"/>
      </bottom>
      <diagonal/>
    </border>
    <border diagonalUp="false" diagonalDown="false">
      <left style="medium">
        <color rgb="FF1B365D"/>
      </left>
      <right style="medium">
        <color rgb="FF1B365D"/>
      </right>
      <top style="medium">
        <color rgb="FF1B365D"/>
      </top>
      <bottom style="medium">
        <color rgb="FF1B365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B365D"/>
        </patternFill>
      </fill>
    </dxf>
    <dxf>
      <fill>
        <patternFill patternType="solid">
          <fgColor rgb="FFF8FAF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F172A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842029"/>
        </patternFill>
      </fill>
    </dxf>
    <dxf>
      <font>
        <name val="Calibri"/>
        <charset val="1"/>
        <family val="0"/>
        <b val="1"/>
        <color rgb="FF842029"/>
        <sz val="10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3A9CE"/>
      <rgbColor rgb="FFAB4744"/>
      <rgbColor rgb="FFFEF9C3"/>
      <rgbColor rgb="FFF1F5F9"/>
      <rgbColor rgb="FF660066"/>
      <rgbColor rgb="FFD09493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D1E7DD"/>
      <rgbColor rgb="FFF9F9F9"/>
      <rgbColor rgb="FFF8FAFC"/>
      <rgbColor rgb="FFFF99CC"/>
      <rgbColor rgb="FFCC99FF"/>
      <rgbColor rgb="FFF8D7DA"/>
      <rgbColor rgb="FF4F81BD"/>
      <rgbColor rgb="FF33CCCC"/>
      <rgbColor rgb="FF99CC00"/>
      <rgbColor rgb="FFFFCC00"/>
      <rgbColor rgb="FFFF9900"/>
      <rgbColor rgb="FFFF6600"/>
      <rgbColor rgb="FF4672A8"/>
      <rgbColor rgb="FF969696"/>
      <rgbColor rgb="FF1B365D"/>
      <rgbColor rgb="FF339966"/>
      <rgbColor rgb="FF0F172A"/>
      <rgbColor rgb="FF475569"/>
      <rgbColor rgb="FF842029"/>
      <rgbColor rgb="FFC0504D"/>
      <rgbColor rgb="FF2C5282"/>
      <rgbColor rgb="FF0F51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Sales &amp; Net Profit Trend (FY 2025)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Dashboard!C11</c:f>
              <c:strCache>
                <c:ptCount val="1"/>
                <c:pt idx="0">
                  <c:v>Sales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Dashboard!$A$12:$A$23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Dashboard!$C$12:$C$23</c:f>
              <c:numCache>
                <c:formatCode>General</c:formatCode>
                <c:ptCount val="12"/>
                <c:pt idx="0">
                  <c:v>100500.85</c:v>
                </c:pt>
                <c:pt idx="1">
                  <c:v>92033.75</c:v>
                </c:pt>
                <c:pt idx="2">
                  <c:v>81312.5</c:v>
                </c:pt>
                <c:pt idx="3">
                  <c:v>81396.9</c:v>
                </c:pt>
                <c:pt idx="4">
                  <c:v>94534.85</c:v>
                </c:pt>
                <c:pt idx="5">
                  <c:v>111206</c:v>
                </c:pt>
                <c:pt idx="6">
                  <c:v>90226.85</c:v>
                </c:pt>
                <c:pt idx="7">
                  <c:v>101659.85</c:v>
                </c:pt>
                <c:pt idx="8">
                  <c:v>129227</c:v>
                </c:pt>
                <c:pt idx="9">
                  <c:v>118220.55</c:v>
                </c:pt>
                <c:pt idx="10">
                  <c:v>109399.65</c:v>
                </c:pt>
                <c:pt idx="11">
                  <c:v>131058.75</c:v>
                </c:pt>
              </c:numCache>
            </c:numRef>
          </c:val>
        </c:ser>
        <c:ser>
          <c:idx val="1"/>
          <c:order val="1"/>
          <c:tx>
            <c:strRef>
              <c:f>Dashboard!D11</c:f>
              <c:strCache>
                <c:ptCount val="1"/>
                <c:pt idx="0">
                  <c:v>Profit ($)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Dashboard!$A$12:$A$23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Dashboard!$D$12:$D$23</c:f>
              <c:numCache>
                <c:formatCode>General</c:formatCode>
                <c:ptCount val="12"/>
                <c:pt idx="0">
                  <c:v>25529.85</c:v>
                </c:pt>
                <c:pt idx="1">
                  <c:v>22518.75</c:v>
                </c:pt>
                <c:pt idx="2">
                  <c:v>17331.5</c:v>
                </c:pt>
                <c:pt idx="3">
                  <c:v>24363.9</c:v>
                </c:pt>
                <c:pt idx="4">
                  <c:v>24265.85</c:v>
                </c:pt>
                <c:pt idx="5">
                  <c:v>28864</c:v>
                </c:pt>
                <c:pt idx="6">
                  <c:v>23273.85</c:v>
                </c:pt>
                <c:pt idx="7">
                  <c:v>26601.85</c:v>
                </c:pt>
                <c:pt idx="8">
                  <c:v>30628</c:v>
                </c:pt>
                <c:pt idx="9">
                  <c:v>33777.55</c:v>
                </c:pt>
                <c:pt idx="10">
                  <c:v>30559.65</c:v>
                </c:pt>
                <c:pt idx="11">
                  <c:v>38066.75</c:v>
                </c:pt>
              </c:numCache>
            </c:numRef>
          </c:val>
        </c:ser>
        <c:gapWidth val="150"/>
        <c:overlap val="0"/>
        <c:axId val="55605466"/>
        <c:axId val="52581595"/>
      </c:barChart>
      <c:catAx>
        <c:axId val="5560546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581595"/>
        <c:crosses val="autoZero"/>
        <c:auto val="1"/>
        <c:lblAlgn val="ctr"/>
        <c:lblOffset val="100"/>
        <c:noMultiLvlLbl val="0"/>
      </c:catAx>
      <c:valAx>
        <c:axId val="525815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60546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Category Sales vs. Net Profit Comparison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Dashboard!C28</c:f>
              <c:strCache>
                <c:ptCount val="1"/>
                <c:pt idx="0">
                  <c:v>Sales ($)</c:v>
                </c:pt>
              </c:strCache>
            </c:strRef>
          </c:tx>
          <c:spPr>
            <a:solidFill>
              <a:srgbClr val="4672a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Dashboard!$A$29:$A$31</c:f>
              <c:strCache>
                <c:ptCount val="3"/>
                <c:pt idx="0">
                  <c:v>Technology</c:v>
                </c:pt>
                <c:pt idx="1">
                  <c:v>Furniture</c:v>
                </c:pt>
                <c:pt idx="2">
                  <c:v>Office Supplies</c:v>
                </c:pt>
              </c:strCache>
            </c:strRef>
          </c:cat>
          <c:val>
            <c:numRef>
              <c:f>Dashboard!$C$29:$C$31</c:f>
              <c:numCache>
                <c:formatCode>General</c:formatCode>
                <c:ptCount val="3"/>
                <c:pt idx="0">
                  <c:v>793517.25</c:v>
                </c:pt>
                <c:pt idx="1">
                  <c:v>344599.25</c:v>
                </c:pt>
                <c:pt idx="2">
                  <c:v>102661</c:v>
                </c:pt>
              </c:numCache>
            </c:numRef>
          </c:val>
        </c:ser>
        <c:ser>
          <c:idx val="1"/>
          <c:order val="1"/>
          <c:tx>
            <c:strRef>
              <c:f>Dashboard!D28</c:f>
              <c:strCache>
                <c:ptCount val="1"/>
                <c:pt idx="0">
                  <c:v>Profit ($)</c:v>
                </c:pt>
              </c:strCache>
            </c:strRef>
          </c:tx>
          <c:spPr>
            <a:solidFill>
              <a:srgbClr val="93a9c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Dashboard!$A$29:$A$31</c:f>
              <c:strCache>
                <c:ptCount val="3"/>
                <c:pt idx="0">
                  <c:v>Technology</c:v>
                </c:pt>
                <c:pt idx="1">
                  <c:v>Furniture</c:v>
                </c:pt>
                <c:pt idx="2">
                  <c:v>Office Supplies</c:v>
                </c:pt>
              </c:strCache>
            </c:strRef>
          </c:cat>
          <c:val>
            <c:numRef>
              <c:f>Dashboard!$D$29:$D$31</c:f>
              <c:numCache>
                <c:formatCode>General</c:formatCode>
                <c:ptCount val="3"/>
                <c:pt idx="0">
                  <c:v>245043.25</c:v>
                </c:pt>
                <c:pt idx="1">
                  <c:v>43053.25</c:v>
                </c:pt>
                <c:pt idx="2">
                  <c:v>37685</c:v>
                </c:pt>
              </c:numCache>
            </c:numRef>
          </c:val>
        </c:ser>
        <c:gapWidth val="150"/>
        <c:overlap val="0"/>
        <c:axId val="14151935"/>
        <c:axId val="52528529"/>
      </c:barChart>
      <c:catAx>
        <c:axId val="141519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528529"/>
        <c:crosses val="autoZero"/>
        <c:auto val="1"/>
        <c:lblAlgn val="ctr"/>
        <c:lblOffset val="100"/>
        <c:noMultiLvlLbl val="0"/>
      </c:catAx>
      <c:valAx>
        <c:axId val="525285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1519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Regional Sales &amp; Profit Performance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Dashboard!C36</c:f>
              <c:strCache>
                <c:ptCount val="1"/>
                <c:pt idx="0">
                  <c:v>Sales ($)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Dashboard!$A$37:$A$40</c:f>
              <c:strCache>
                <c:ptCount val="4"/>
                <c:pt idx="0">
                  <c:v>West</c:v>
                </c:pt>
                <c:pt idx="1">
                  <c:v>East</c:v>
                </c:pt>
                <c:pt idx="2">
                  <c:v>Central</c:v>
                </c:pt>
                <c:pt idx="3">
                  <c:v>South</c:v>
                </c:pt>
              </c:strCache>
            </c:strRef>
          </c:cat>
          <c:val>
            <c:numRef>
              <c:f>Dashboard!$C$37:$C$40</c:f>
              <c:numCache>
                <c:formatCode>General</c:formatCode>
                <c:ptCount val="4"/>
                <c:pt idx="0">
                  <c:v>353141.3</c:v>
                </c:pt>
                <c:pt idx="1">
                  <c:v>423311.95</c:v>
                </c:pt>
                <c:pt idx="2">
                  <c:v>275526.35</c:v>
                </c:pt>
                <c:pt idx="3">
                  <c:v>188797.9</c:v>
                </c:pt>
              </c:numCache>
            </c:numRef>
          </c:val>
        </c:ser>
        <c:ser>
          <c:idx val="1"/>
          <c:order val="1"/>
          <c:tx>
            <c:strRef>
              <c:f>Dashboard!D36</c:f>
              <c:strCache>
                <c:ptCount val="1"/>
                <c:pt idx="0">
                  <c:v>Profit ($)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Dashboard!$A$37:$A$40</c:f>
              <c:strCache>
                <c:ptCount val="4"/>
                <c:pt idx="0">
                  <c:v>West</c:v>
                </c:pt>
                <c:pt idx="1">
                  <c:v>East</c:v>
                </c:pt>
                <c:pt idx="2">
                  <c:v>Central</c:v>
                </c:pt>
                <c:pt idx="3">
                  <c:v>South</c:v>
                </c:pt>
              </c:strCache>
            </c:strRef>
          </c:cat>
          <c:val>
            <c:numRef>
              <c:f>Dashboard!$D$37:$D$40</c:f>
              <c:numCache>
                <c:formatCode>General</c:formatCode>
                <c:ptCount val="4"/>
                <c:pt idx="0">
                  <c:v>90340.3</c:v>
                </c:pt>
                <c:pt idx="1">
                  <c:v>115328.95</c:v>
                </c:pt>
                <c:pt idx="2">
                  <c:v>72687.35</c:v>
                </c:pt>
                <c:pt idx="3">
                  <c:v>47424.9</c:v>
                </c:pt>
              </c:numCache>
            </c:numRef>
          </c:val>
        </c:ser>
        <c:gapWidth val="150"/>
        <c:overlap val="0"/>
        <c:axId val="92309962"/>
        <c:axId val="82433554"/>
      </c:barChart>
      <c:catAx>
        <c:axId val="92309962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Region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433554"/>
        <c:crosses val="autoZero"/>
        <c:auto val="1"/>
        <c:lblAlgn val="ctr"/>
        <c:lblOffset val="100"/>
        <c:noMultiLvlLbl val="0"/>
      </c:catAx>
      <c:valAx>
        <c:axId val="824335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3099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9</xdr:row>
      <xdr:rowOff>0</xdr:rowOff>
    </xdr:from>
    <xdr:to>
      <xdr:col>12</xdr:col>
      <xdr:colOff>18720</xdr:colOff>
      <xdr:row>20</xdr:row>
      <xdr:rowOff>10440</xdr:rowOff>
    </xdr:to>
    <xdr:graphicFrame>
      <xdr:nvGraphicFramePr>
        <xdr:cNvPr id="0" name="Chart 1"/>
        <xdr:cNvGraphicFramePr/>
      </xdr:nvGraphicFramePr>
      <xdr:xfrm>
        <a:off x="5638680" y="2219400"/>
        <a:ext cx="59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26</xdr:row>
      <xdr:rowOff>0</xdr:rowOff>
    </xdr:from>
    <xdr:to>
      <xdr:col>12</xdr:col>
      <xdr:colOff>18720</xdr:colOff>
      <xdr:row>35</xdr:row>
      <xdr:rowOff>88560</xdr:rowOff>
    </xdr:to>
    <xdr:graphicFrame>
      <xdr:nvGraphicFramePr>
        <xdr:cNvPr id="1" name="Chart 2"/>
        <xdr:cNvGraphicFramePr/>
      </xdr:nvGraphicFramePr>
      <xdr:xfrm>
        <a:off x="5638680" y="6114960"/>
        <a:ext cx="593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40</xdr:row>
      <xdr:rowOff>0</xdr:rowOff>
    </xdr:from>
    <xdr:to>
      <xdr:col>12</xdr:col>
      <xdr:colOff>18720</xdr:colOff>
      <xdr:row>49</xdr:row>
      <xdr:rowOff>117000</xdr:rowOff>
    </xdr:to>
    <xdr:graphicFrame>
      <xdr:nvGraphicFramePr>
        <xdr:cNvPr id="2" name="Chart 3"/>
        <xdr:cNvGraphicFramePr/>
      </xdr:nvGraphicFramePr>
      <xdr:xfrm>
        <a:off x="5638680" y="9458280"/>
        <a:ext cx="593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_SalesData" displayName="Tbl_SalesData" ref="A1:T1201" headerRowCount="1" totalsRowCount="0" totalsRowShown="0">
  <autoFilter ref="A1:T1201"/>
  <tableColumns count="20">
    <tableColumn id="1" name="Row ID"/>
    <tableColumn id="2" name="Order ID"/>
    <tableColumn id="3" name="Order Date"/>
    <tableColumn id="4" name="Ship Date"/>
    <tableColumn id="5" name="Ship Mode"/>
    <tableColumn id="6" name="Customer ID"/>
    <tableColumn id="7" name="Customer Segment"/>
    <tableColumn id="8" name="Region"/>
    <tableColumn id="9" name="State"/>
    <tableColumn id="10" name="Category"/>
    <tableColumn id="11" name="Subcategory"/>
    <tableColumn id="12" name="Product Name"/>
    <tableColumn id="13" name="Quantity"/>
    <tableColumn id="14" name="Unit Price"/>
    <tableColumn id="15" name="Unit Cost"/>
    <tableColumn id="16" name="Sales"/>
    <tableColumn id="17" name="Total Cost"/>
    <tableColumn id="18" name="Profit"/>
    <tableColumn id="19" name="Profit Margin"/>
    <tableColumn id="20" name="Discount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5" min="5" style="0" width="26"/>
    <col collapsed="false" customWidth="true" hidden="false" outlineLevel="0" max="6" min="6" style="0" width="4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</row>
    <row r="5" customFormat="false" ht="25.5" hidden="false" customHeight="true" outlineLevel="0" collapsed="false">
      <c r="A5" s="4" t="s">
        <v>3</v>
      </c>
      <c r="B5" s="5" t="s">
        <v>4</v>
      </c>
      <c r="C5" s="5"/>
      <c r="D5" s="5"/>
      <c r="E5" s="5"/>
      <c r="F5" s="5"/>
    </row>
    <row r="6" customFormat="false" ht="25.5" hidden="false" customHeight="true" outlineLevel="0" collapsed="false">
      <c r="A6" s="4" t="s">
        <v>5</v>
      </c>
      <c r="B6" s="5" t="s">
        <v>6</v>
      </c>
      <c r="C6" s="5"/>
      <c r="D6" s="5"/>
      <c r="E6" s="5"/>
      <c r="F6" s="5"/>
    </row>
    <row r="7" customFormat="false" ht="25.5" hidden="false" customHeight="true" outlineLevel="0" collapsed="false">
      <c r="A7" s="4" t="s">
        <v>7</v>
      </c>
      <c r="B7" s="5" t="s">
        <v>8</v>
      </c>
      <c r="C7" s="5"/>
      <c r="D7" s="5"/>
      <c r="E7" s="5"/>
      <c r="F7" s="5"/>
    </row>
    <row r="8" customFormat="false" ht="25.5" hidden="false" customHeight="true" outlineLevel="0" collapsed="false">
      <c r="A8" s="4" t="s">
        <v>9</v>
      </c>
      <c r="B8" s="5" t="s">
        <v>10</v>
      </c>
      <c r="C8" s="5"/>
      <c r="D8" s="5"/>
      <c r="E8" s="5"/>
      <c r="F8" s="5"/>
    </row>
    <row r="11" customFormat="false" ht="21.75" hidden="false" customHeight="true" outlineLevel="0" collapsed="false">
      <c r="A11" s="3" t="s">
        <v>11</v>
      </c>
    </row>
    <row r="12" customFormat="false" ht="21.75" hidden="false" customHeight="true" outlineLevel="0" collapsed="false">
      <c r="A12" s="6" t="s">
        <v>12</v>
      </c>
      <c r="B12" s="6" t="s">
        <v>13</v>
      </c>
      <c r="C12" s="6" t="s">
        <v>14</v>
      </c>
      <c r="D12" s="6" t="s">
        <v>15</v>
      </c>
      <c r="E12" s="7" t="s">
        <v>16</v>
      </c>
      <c r="F12" s="7" t="s">
        <v>17</v>
      </c>
    </row>
    <row r="13" customFormat="false" ht="24" hidden="false" customHeight="true" outlineLevel="0" collapsed="false">
      <c r="A13" s="8" t="s">
        <v>18</v>
      </c>
      <c r="B13" s="5" t="s">
        <v>19</v>
      </c>
      <c r="C13" s="5" t="s">
        <v>20</v>
      </c>
      <c r="D13" s="5" t="s">
        <v>21</v>
      </c>
      <c r="E13" s="9" t="s">
        <v>22</v>
      </c>
      <c r="F13" s="10" t="s">
        <v>23</v>
      </c>
    </row>
    <row r="14" customFormat="false" ht="24" hidden="false" customHeight="true" outlineLevel="0" collapsed="false">
      <c r="A14" s="11" t="s">
        <v>24</v>
      </c>
      <c r="B14" s="12" t="s">
        <v>25</v>
      </c>
      <c r="C14" s="12" t="s">
        <v>26</v>
      </c>
      <c r="D14" s="12" t="s">
        <v>27</v>
      </c>
      <c r="E14" s="13" t="s">
        <v>28</v>
      </c>
      <c r="F14" s="10" t="s">
        <v>29</v>
      </c>
    </row>
    <row r="15" customFormat="false" ht="24" hidden="false" customHeight="true" outlineLevel="0" collapsed="false">
      <c r="A15" s="8" t="s">
        <v>30</v>
      </c>
      <c r="B15" s="5" t="s">
        <v>31</v>
      </c>
      <c r="C15" s="5" t="s">
        <v>32</v>
      </c>
      <c r="D15" s="5" t="s">
        <v>33</v>
      </c>
      <c r="E15" s="9" t="s">
        <v>34</v>
      </c>
      <c r="F15" s="10" t="s">
        <v>35</v>
      </c>
    </row>
    <row r="16" customFormat="false" ht="24" hidden="false" customHeight="true" outlineLevel="0" collapsed="false">
      <c r="A16" s="11" t="s">
        <v>36</v>
      </c>
      <c r="B16" s="12" t="s">
        <v>37</v>
      </c>
      <c r="C16" s="12" t="s">
        <v>38</v>
      </c>
      <c r="D16" s="12" t="s">
        <v>39</v>
      </c>
      <c r="E16" s="13" t="s">
        <v>40</v>
      </c>
      <c r="F16" s="10" t="s">
        <v>41</v>
      </c>
    </row>
    <row r="17" customFormat="false" ht="24" hidden="false" customHeight="true" outlineLevel="0" collapsed="false">
      <c r="A17" s="8" t="s">
        <v>42</v>
      </c>
      <c r="B17" s="5" t="s">
        <v>43</v>
      </c>
      <c r="C17" s="5" t="s">
        <v>44</v>
      </c>
      <c r="D17" s="5" t="s">
        <v>45</v>
      </c>
      <c r="E17" s="9" t="s">
        <v>46</v>
      </c>
      <c r="F17" s="10" t="s">
        <v>47</v>
      </c>
    </row>
    <row r="20" customFormat="false" ht="21.75" hidden="false" customHeight="true" outlineLevel="0" collapsed="false">
      <c r="A20" s="3" t="s">
        <v>48</v>
      </c>
    </row>
    <row r="21" customFormat="false" ht="21.75" hidden="false" customHeight="true" outlineLevel="0" collapsed="false">
      <c r="A21" s="7" t="s">
        <v>49</v>
      </c>
      <c r="B21" s="7" t="s">
        <v>50</v>
      </c>
      <c r="C21" s="6" t="s">
        <v>51</v>
      </c>
      <c r="D21" s="6" t="s">
        <v>52</v>
      </c>
      <c r="E21" s="6" t="s">
        <v>53</v>
      </c>
      <c r="F21" s="6" t="s">
        <v>54</v>
      </c>
    </row>
    <row r="22" customFormat="false" ht="19.5" hidden="false" customHeight="true" outlineLevel="0" collapsed="false">
      <c r="A22" s="13" t="n">
        <v>1</v>
      </c>
      <c r="B22" s="13" t="s">
        <v>55</v>
      </c>
      <c r="C22" s="14" t="s">
        <v>56</v>
      </c>
      <c r="D22" s="15" t="s">
        <v>57</v>
      </c>
      <c r="E22" s="15" t="s">
        <v>58</v>
      </c>
      <c r="F22" s="15" t="s">
        <v>59</v>
      </c>
    </row>
    <row r="23" customFormat="false" ht="19.5" hidden="false" customHeight="true" outlineLevel="0" collapsed="false">
      <c r="A23" s="9" t="n">
        <v>2</v>
      </c>
      <c r="B23" s="9" t="s">
        <v>60</v>
      </c>
      <c r="C23" s="16" t="s">
        <v>61</v>
      </c>
      <c r="D23" s="17" t="s">
        <v>62</v>
      </c>
      <c r="E23" s="17" t="s">
        <v>63</v>
      </c>
      <c r="F23" s="17" t="s">
        <v>64</v>
      </c>
    </row>
    <row r="24" customFormat="false" ht="19.5" hidden="false" customHeight="true" outlineLevel="0" collapsed="false">
      <c r="A24" s="13" t="n">
        <v>3</v>
      </c>
      <c r="B24" s="13" t="s">
        <v>65</v>
      </c>
      <c r="C24" s="14" t="s">
        <v>66</v>
      </c>
      <c r="D24" s="15" t="s">
        <v>67</v>
      </c>
      <c r="E24" s="15" t="s">
        <v>68</v>
      </c>
      <c r="F24" s="15" t="s">
        <v>69</v>
      </c>
    </row>
    <row r="25" customFormat="false" ht="19.5" hidden="false" customHeight="true" outlineLevel="0" collapsed="false">
      <c r="A25" s="9" t="n">
        <v>4</v>
      </c>
      <c r="B25" s="9" t="s">
        <v>70</v>
      </c>
      <c r="C25" s="16" t="s">
        <v>71</v>
      </c>
      <c r="D25" s="17" t="s">
        <v>67</v>
      </c>
      <c r="E25" s="17" t="s">
        <v>72</v>
      </c>
      <c r="F25" s="17" t="s">
        <v>73</v>
      </c>
    </row>
    <row r="26" customFormat="false" ht="19.5" hidden="false" customHeight="true" outlineLevel="0" collapsed="false">
      <c r="A26" s="13" t="n">
        <v>5</v>
      </c>
      <c r="B26" s="13" t="s">
        <v>74</v>
      </c>
      <c r="C26" s="14" t="s">
        <v>75</v>
      </c>
      <c r="D26" s="15" t="s">
        <v>76</v>
      </c>
      <c r="E26" s="15" t="s">
        <v>77</v>
      </c>
      <c r="F26" s="15" t="s">
        <v>78</v>
      </c>
    </row>
    <row r="27" customFormat="false" ht="19.5" hidden="false" customHeight="true" outlineLevel="0" collapsed="false">
      <c r="A27" s="9" t="n">
        <v>6</v>
      </c>
      <c r="B27" s="9" t="s">
        <v>79</v>
      </c>
      <c r="C27" s="16" t="s">
        <v>80</v>
      </c>
      <c r="D27" s="17" t="s">
        <v>81</v>
      </c>
      <c r="E27" s="17" t="s">
        <v>82</v>
      </c>
      <c r="F27" s="17" t="s">
        <v>83</v>
      </c>
    </row>
    <row r="28" customFormat="false" ht="19.5" hidden="false" customHeight="true" outlineLevel="0" collapsed="false">
      <c r="A28" s="13" t="n">
        <v>7</v>
      </c>
      <c r="B28" s="13" t="s">
        <v>84</v>
      </c>
      <c r="C28" s="14" t="s">
        <v>85</v>
      </c>
      <c r="D28" s="15" t="s">
        <v>76</v>
      </c>
      <c r="E28" s="15" t="s">
        <v>86</v>
      </c>
      <c r="F28" s="15" t="s">
        <v>87</v>
      </c>
    </row>
    <row r="29" customFormat="false" ht="19.5" hidden="false" customHeight="true" outlineLevel="0" collapsed="false">
      <c r="A29" s="9" t="n">
        <v>8</v>
      </c>
      <c r="B29" s="9" t="s">
        <v>88</v>
      </c>
      <c r="C29" s="16" t="s">
        <v>89</v>
      </c>
      <c r="D29" s="17" t="s">
        <v>76</v>
      </c>
      <c r="E29" s="17" t="s">
        <v>90</v>
      </c>
      <c r="F29" s="17" t="s">
        <v>91</v>
      </c>
    </row>
    <row r="30" customFormat="false" ht="19.5" hidden="false" customHeight="true" outlineLevel="0" collapsed="false">
      <c r="A30" s="13" t="n">
        <v>9</v>
      </c>
      <c r="B30" s="13" t="s">
        <v>92</v>
      </c>
      <c r="C30" s="14" t="s">
        <v>93</v>
      </c>
      <c r="D30" s="15" t="s">
        <v>76</v>
      </c>
      <c r="E30" s="15" t="s">
        <v>94</v>
      </c>
      <c r="F30" s="15" t="s">
        <v>95</v>
      </c>
    </row>
    <row r="31" customFormat="false" ht="19.5" hidden="false" customHeight="true" outlineLevel="0" collapsed="false">
      <c r="A31" s="9" t="n">
        <v>10</v>
      </c>
      <c r="B31" s="9" t="s">
        <v>96</v>
      </c>
      <c r="C31" s="16" t="s">
        <v>97</v>
      </c>
      <c r="D31" s="17" t="s">
        <v>76</v>
      </c>
      <c r="E31" s="17" t="s">
        <v>98</v>
      </c>
      <c r="F31" s="17" t="s">
        <v>99</v>
      </c>
    </row>
    <row r="32" customFormat="false" ht="19.5" hidden="false" customHeight="true" outlineLevel="0" collapsed="false">
      <c r="A32" s="13" t="n">
        <v>11</v>
      </c>
      <c r="B32" s="13" t="s">
        <v>100</v>
      </c>
      <c r="C32" s="14" t="s">
        <v>101</v>
      </c>
      <c r="D32" s="15" t="s">
        <v>76</v>
      </c>
      <c r="E32" s="15" t="s">
        <v>102</v>
      </c>
      <c r="F32" s="15" t="s">
        <v>103</v>
      </c>
    </row>
    <row r="33" customFormat="false" ht="19.5" hidden="false" customHeight="true" outlineLevel="0" collapsed="false">
      <c r="A33" s="9" t="n">
        <v>12</v>
      </c>
      <c r="B33" s="9" t="s">
        <v>104</v>
      </c>
      <c r="C33" s="16" t="s">
        <v>105</v>
      </c>
      <c r="D33" s="17" t="s">
        <v>76</v>
      </c>
      <c r="E33" s="17" t="s">
        <v>106</v>
      </c>
      <c r="F33" s="17" t="s">
        <v>107</v>
      </c>
    </row>
    <row r="34" customFormat="false" ht="19.5" hidden="false" customHeight="true" outlineLevel="0" collapsed="false">
      <c r="A34" s="13" t="n">
        <v>13</v>
      </c>
      <c r="B34" s="13" t="s">
        <v>108</v>
      </c>
      <c r="C34" s="14" t="s">
        <v>109</v>
      </c>
      <c r="D34" s="15" t="s">
        <v>57</v>
      </c>
      <c r="E34" s="15" t="s">
        <v>110</v>
      </c>
      <c r="F34" s="15" t="s">
        <v>111</v>
      </c>
    </row>
    <row r="35" customFormat="false" ht="19.5" hidden="false" customHeight="true" outlineLevel="0" collapsed="false">
      <c r="A35" s="9" t="n">
        <v>14</v>
      </c>
      <c r="B35" s="9" t="s">
        <v>112</v>
      </c>
      <c r="C35" s="16" t="s">
        <v>113</v>
      </c>
      <c r="D35" s="17" t="s">
        <v>114</v>
      </c>
      <c r="E35" s="17" t="s">
        <v>115</v>
      </c>
      <c r="F35" s="17" t="s">
        <v>116</v>
      </c>
    </row>
    <row r="36" customFormat="false" ht="19.5" hidden="false" customHeight="true" outlineLevel="0" collapsed="false">
      <c r="A36" s="13" t="n">
        <v>15</v>
      </c>
      <c r="B36" s="13" t="s">
        <v>117</v>
      </c>
      <c r="C36" s="14" t="s">
        <v>118</v>
      </c>
      <c r="D36" s="15" t="s">
        <v>114</v>
      </c>
      <c r="E36" s="15" t="s">
        <v>119</v>
      </c>
      <c r="F36" s="15" t="s">
        <v>120</v>
      </c>
    </row>
    <row r="37" customFormat="false" ht="19.5" hidden="false" customHeight="true" outlineLevel="0" collapsed="false">
      <c r="A37" s="9" t="n">
        <v>16</v>
      </c>
      <c r="B37" s="9" t="s">
        <v>121</v>
      </c>
      <c r="C37" s="16" t="s">
        <v>122</v>
      </c>
      <c r="D37" s="17" t="s">
        <v>114</v>
      </c>
      <c r="E37" s="17" t="n">
        <f aca="false">ROUND(M2*N2*(1-T2), 2)</f>
        <v>0</v>
      </c>
      <c r="F37" s="17" t="s">
        <v>123</v>
      </c>
    </row>
    <row r="38" customFormat="false" ht="19.5" hidden="false" customHeight="true" outlineLevel="0" collapsed="false">
      <c r="A38" s="13" t="n">
        <v>17</v>
      </c>
      <c r="B38" s="13" t="s">
        <v>124</v>
      </c>
      <c r="C38" s="14" t="s">
        <v>125</v>
      </c>
      <c r="D38" s="15" t="s">
        <v>114</v>
      </c>
      <c r="E38" s="15" t="n">
        <f aca="false">ROUND(M2*O2, 2)</f>
        <v>0</v>
      </c>
      <c r="F38" s="15" t="s">
        <v>126</v>
      </c>
    </row>
    <row r="39" customFormat="false" ht="19.5" hidden="false" customHeight="true" outlineLevel="0" collapsed="false">
      <c r="A39" s="9" t="n">
        <v>18</v>
      </c>
      <c r="B39" s="9" t="s">
        <v>127</v>
      </c>
      <c r="C39" s="16" t="s">
        <v>128</v>
      </c>
      <c r="D39" s="17" t="s">
        <v>114</v>
      </c>
      <c r="E39" s="17" t="n">
        <f aca="false">P2-Q2</f>
        <v>0</v>
      </c>
      <c r="F39" s="17" t="s">
        <v>129</v>
      </c>
    </row>
    <row r="40" customFormat="false" ht="19.5" hidden="false" customHeight="true" outlineLevel="0" collapsed="false">
      <c r="A40" s="13" t="n">
        <v>19</v>
      </c>
      <c r="B40" s="13" t="s">
        <v>130</v>
      </c>
      <c r="C40" s="14" t="s">
        <v>131</v>
      </c>
      <c r="D40" s="15" t="s">
        <v>132</v>
      </c>
      <c r="E40" s="15" t="n">
        <f aca="false">IF(P2=0, 0, R2/P2)</f>
        <v>0</v>
      </c>
      <c r="F40" s="15" t="s">
        <v>133</v>
      </c>
    </row>
    <row r="41" customFormat="false" ht="19.5" hidden="false" customHeight="true" outlineLevel="0" collapsed="false">
      <c r="A41" s="9" t="n">
        <v>20</v>
      </c>
      <c r="B41" s="9" t="s">
        <v>134</v>
      </c>
      <c r="C41" s="16" t="s">
        <v>135</v>
      </c>
      <c r="D41" s="17" t="s">
        <v>132</v>
      </c>
      <c r="E41" s="17" t="s">
        <v>136</v>
      </c>
      <c r="F41" s="17" t="s">
        <v>137</v>
      </c>
    </row>
    <row r="44" customFormat="false" ht="21.75" hidden="false" customHeight="true" outlineLevel="0" collapsed="false">
      <c r="A44" s="3" t="s">
        <v>138</v>
      </c>
    </row>
    <row r="45" customFormat="false" ht="21.75" hidden="false" customHeight="true" outlineLevel="0" collapsed="false">
      <c r="A45" s="4" t="s">
        <v>139</v>
      </c>
      <c r="B45" s="5" t="s">
        <v>140</v>
      </c>
      <c r="C45" s="5"/>
      <c r="D45" s="5"/>
      <c r="E45" s="5"/>
      <c r="F45" s="5"/>
    </row>
    <row r="46" customFormat="false" ht="21.75" hidden="false" customHeight="true" outlineLevel="0" collapsed="false">
      <c r="A46" s="4" t="s">
        <v>141</v>
      </c>
      <c r="B46" s="5" t="s">
        <v>142</v>
      </c>
      <c r="C46" s="5"/>
      <c r="D46" s="5"/>
      <c r="E46" s="5"/>
      <c r="F46" s="5"/>
    </row>
    <row r="47" customFormat="false" ht="21.75" hidden="false" customHeight="true" outlineLevel="0" collapsed="false">
      <c r="A47" s="4" t="s">
        <v>143</v>
      </c>
      <c r="B47" s="5" t="s">
        <v>144</v>
      </c>
      <c r="C47" s="5"/>
      <c r="D47" s="5"/>
      <c r="E47" s="5"/>
      <c r="F47" s="5"/>
    </row>
    <row r="48" customFormat="false" ht="21.75" hidden="false" customHeight="true" outlineLevel="0" collapsed="false">
      <c r="A48" s="4" t="s">
        <v>145</v>
      </c>
      <c r="B48" s="5" t="s">
        <v>146</v>
      </c>
      <c r="C48" s="5"/>
      <c r="D48" s="5"/>
      <c r="E48" s="5"/>
      <c r="F48" s="5"/>
    </row>
    <row r="49" customFormat="false" ht="21.75" hidden="false" customHeight="true" outlineLevel="0" collapsed="false">
      <c r="A49" s="4" t="s">
        <v>147</v>
      </c>
      <c r="B49" s="5" t="s">
        <v>148</v>
      </c>
      <c r="C49" s="5"/>
      <c r="D49" s="5"/>
      <c r="E49" s="5"/>
      <c r="F49" s="5"/>
    </row>
  </sheetData>
  <mergeCells count="11">
    <mergeCell ref="A1:F1"/>
    <mergeCell ref="A2:F2"/>
    <mergeCell ref="B5:F5"/>
    <mergeCell ref="B6:F6"/>
    <mergeCell ref="B7:F7"/>
    <mergeCell ref="B8:F8"/>
    <mergeCell ref="B45:F45"/>
    <mergeCell ref="B46:F46"/>
    <mergeCell ref="B47:F47"/>
    <mergeCell ref="B48:F48"/>
    <mergeCell ref="B49:F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11" min="9" style="0" width="16"/>
    <col collapsed="false" customWidth="true" hidden="false" outlineLevel="0" max="12" min="12" style="0" width="36"/>
    <col collapsed="false" customWidth="true" hidden="false" outlineLevel="0" max="13" min="13" style="0" width="11"/>
    <col collapsed="false" customWidth="true" hidden="false" outlineLevel="0" max="15" min="14" style="0" width="13"/>
    <col collapsed="false" customWidth="true" hidden="false" outlineLevel="0" max="18" min="16" style="0" width="14"/>
    <col collapsed="false" customWidth="true" hidden="false" outlineLevel="0" max="19" min="19" style="0" width="15"/>
    <col collapsed="false" customWidth="true" hidden="false" outlineLevel="0" max="20" min="20" style="0" width="12"/>
  </cols>
  <sheetData>
    <row r="1" customFormat="false" ht="24" hidden="false" customHeight="true" outlineLevel="0" collapsed="false">
      <c r="A1" s="7" t="s">
        <v>56</v>
      </c>
      <c r="B1" s="6" t="s">
        <v>61</v>
      </c>
      <c r="C1" s="7" t="s">
        <v>66</v>
      </c>
      <c r="D1" s="7" t="s">
        <v>71</v>
      </c>
      <c r="E1" s="7" t="s">
        <v>75</v>
      </c>
      <c r="F1" s="7" t="s">
        <v>80</v>
      </c>
      <c r="G1" s="7" t="s">
        <v>85</v>
      </c>
      <c r="H1" s="7" t="s">
        <v>89</v>
      </c>
      <c r="I1" s="6" t="s">
        <v>93</v>
      </c>
      <c r="J1" s="6" t="s">
        <v>97</v>
      </c>
      <c r="K1" s="6" t="s">
        <v>101</v>
      </c>
      <c r="L1" s="6" t="s">
        <v>105</v>
      </c>
      <c r="M1" s="18" t="s">
        <v>109</v>
      </c>
      <c r="N1" s="18" t="s">
        <v>113</v>
      </c>
      <c r="O1" s="18" t="s">
        <v>118</v>
      </c>
      <c r="P1" s="18" t="s">
        <v>122</v>
      </c>
      <c r="Q1" s="18" t="s">
        <v>125</v>
      </c>
      <c r="R1" s="18" t="s">
        <v>128</v>
      </c>
      <c r="S1" s="18" t="s">
        <v>131</v>
      </c>
      <c r="T1" s="18" t="s">
        <v>135</v>
      </c>
    </row>
    <row r="2" customFormat="false" ht="15" hidden="false" customHeight="false" outlineLevel="0" collapsed="false">
      <c r="A2" s="19" t="n">
        <v>1</v>
      </c>
      <c r="B2" s="13" t="s">
        <v>149</v>
      </c>
      <c r="C2" s="20" t="n">
        <v>45658</v>
      </c>
      <c r="D2" s="20" t="n">
        <v>45663</v>
      </c>
      <c r="E2" s="13" t="s">
        <v>150</v>
      </c>
      <c r="F2" s="13" t="s">
        <v>151</v>
      </c>
      <c r="G2" s="13" t="s">
        <v>152</v>
      </c>
      <c r="H2" s="13" t="s">
        <v>153</v>
      </c>
      <c r="I2" s="15" t="s">
        <v>154</v>
      </c>
      <c r="J2" s="15" t="s">
        <v>155</v>
      </c>
      <c r="K2" s="15" t="s">
        <v>156</v>
      </c>
      <c r="L2" s="15" t="s">
        <v>157</v>
      </c>
      <c r="M2" s="21" t="n">
        <v>5</v>
      </c>
      <c r="N2" s="22" t="n">
        <v>295</v>
      </c>
      <c r="O2" s="22" t="n">
        <v>235</v>
      </c>
      <c r="P2" s="22" t="n">
        <f aca="false">ROUND(M2*N2*(1-T2),2)</f>
        <v>1032.5</v>
      </c>
      <c r="Q2" s="22" t="n">
        <f aca="false">ROUND(M2*O2,2)</f>
        <v>1175</v>
      </c>
      <c r="R2" s="22" t="n">
        <f aca="false">P2-Q2</f>
        <v>-142.5</v>
      </c>
      <c r="S2" s="23" t="n">
        <f aca="false">IF(P2=0,0,R2/P2)</f>
        <v>-0.138014527845036</v>
      </c>
      <c r="T2" s="23" t="n">
        <v>0.3</v>
      </c>
    </row>
    <row r="3" customFormat="false" ht="15" hidden="false" customHeight="false" outlineLevel="0" collapsed="false">
      <c r="A3" s="24" t="n">
        <v>2</v>
      </c>
      <c r="B3" s="9" t="s">
        <v>149</v>
      </c>
      <c r="C3" s="25" t="n">
        <v>45658</v>
      </c>
      <c r="D3" s="25" t="n">
        <v>45663</v>
      </c>
      <c r="E3" s="9" t="s">
        <v>150</v>
      </c>
      <c r="F3" s="9" t="s">
        <v>151</v>
      </c>
      <c r="G3" s="9" t="s">
        <v>152</v>
      </c>
      <c r="H3" s="9" t="s">
        <v>153</v>
      </c>
      <c r="I3" s="17" t="s">
        <v>154</v>
      </c>
      <c r="J3" s="17" t="s">
        <v>158</v>
      </c>
      <c r="K3" s="17" t="s">
        <v>159</v>
      </c>
      <c r="L3" s="17" t="s">
        <v>160</v>
      </c>
      <c r="M3" s="26" t="n">
        <v>1</v>
      </c>
      <c r="N3" s="27" t="n">
        <v>389</v>
      </c>
      <c r="O3" s="27" t="n">
        <v>235</v>
      </c>
      <c r="P3" s="27" t="n">
        <f aca="false">ROUND(M3*N3*(1-T3),2)</f>
        <v>389</v>
      </c>
      <c r="Q3" s="27" t="n">
        <f aca="false">ROUND(M3*O3,2)</f>
        <v>235</v>
      </c>
      <c r="R3" s="27" t="n">
        <f aca="false">P3-Q3</f>
        <v>154</v>
      </c>
      <c r="S3" s="28" t="n">
        <f aca="false">IF(P3=0,0,R3/P3)</f>
        <v>0.395886889460154</v>
      </c>
      <c r="T3" s="28" t="n">
        <v>0</v>
      </c>
    </row>
    <row r="4" customFormat="false" ht="15" hidden="false" customHeight="false" outlineLevel="0" collapsed="false">
      <c r="A4" s="19" t="n">
        <v>3</v>
      </c>
      <c r="B4" s="13" t="s">
        <v>161</v>
      </c>
      <c r="C4" s="20" t="n">
        <v>45660</v>
      </c>
      <c r="D4" s="20" t="n">
        <v>45666</v>
      </c>
      <c r="E4" s="13" t="s">
        <v>150</v>
      </c>
      <c r="F4" s="13" t="s">
        <v>162</v>
      </c>
      <c r="G4" s="13" t="s">
        <v>152</v>
      </c>
      <c r="H4" s="13" t="s">
        <v>153</v>
      </c>
      <c r="I4" s="15" t="s">
        <v>163</v>
      </c>
      <c r="J4" s="15" t="s">
        <v>155</v>
      </c>
      <c r="K4" s="15" t="s">
        <v>164</v>
      </c>
      <c r="L4" s="15" t="s">
        <v>165</v>
      </c>
      <c r="M4" s="21" t="n">
        <v>4</v>
      </c>
      <c r="N4" s="22" t="n">
        <v>920</v>
      </c>
      <c r="O4" s="22" t="n">
        <v>760</v>
      </c>
      <c r="P4" s="22" t="n">
        <f aca="false">ROUND(M4*N4*(1-T4),2)</f>
        <v>3312</v>
      </c>
      <c r="Q4" s="22" t="n">
        <f aca="false">ROUND(M4*O4,2)</f>
        <v>3040</v>
      </c>
      <c r="R4" s="22" t="n">
        <f aca="false">P4-Q4</f>
        <v>272</v>
      </c>
      <c r="S4" s="23" t="n">
        <f aca="false">IF(P4=0,0,R4/P4)</f>
        <v>0.0821256038647343</v>
      </c>
      <c r="T4" s="23" t="n">
        <v>0.1</v>
      </c>
    </row>
    <row r="5" customFormat="false" ht="15" hidden="false" customHeight="false" outlineLevel="0" collapsed="false">
      <c r="A5" s="24" t="n">
        <v>4</v>
      </c>
      <c r="B5" s="9" t="s">
        <v>166</v>
      </c>
      <c r="C5" s="25" t="n">
        <v>45660</v>
      </c>
      <c r="D5" s="25" t="n">
        <v>45662</v>
      </c>
      <c r="E5" s="9" t="s">
        <v>167</v>
      </c>
      <c r="F5" s="9" t="s">
        <v>168</v>
      </c>
      <c r="G5" s="9" t="s">
        <v>169</v>
      </c>
      <c r="H5" s="9" t="s">
        <v>170</v>
      </c>
      <c r="I5" s="17" t="s">
        <v>171</v>
      </c>
      <c r="J5" s="17" t="s">
        <v>172</v>
      </c>
      <c r="K5" s="17" t="s">
        <v>173</v>
      </c>
      <c r="L5" s="17" t="s">
        <v>174</v>
      </c>
      <c r="M5" s="26" t="n">
        <v>2</v>
      </c>
      <c r="N5" s="27" t="n">
        <v>64</v>
      </c>
      <c r="O5" s="27" t="n">
        <v>49</v>
      </c>
      <c r="P5" s="27" t="n">
        <f aca="false">ROUND(M5*N5*(1-T5),2)</f>
        <v>102.4</v>
      </c>
      <c r="Q5" s="27" t="n">
        <f aca="false">ROUND(M5*O5,2)</f>
        <v>98</v>
      </c>
      <c r="R5" s="27" t="n">
        <f aca="false">P5-Q5</f>
        <v>4.40000000000001</v>
      </c>
      <c r="S5" s="28" t="n">
        <f aca="false">IF(P5=0,0,R5/P5)</f>
        <v>0.0429687500000001</v>
      </c>
      <c r="T5" s="28" t="n">
        <v>0.2</v>
      </c>
    </row>
    <row r="6" customFormat="false" ht="15" hidden="false" customHeight="false" outlineLevel="0" collapsed="false">
      <c r="A6" s="19" t="n">
        <v>5</v>
      </c>
      <c r="B6" s="13" t="s">
        <v>175</v>
      </c>
      <c r="C6" s="20" t="n">
        <v>45661</v>
      </c>
      <c r="D6" s="20" t="n">
        <v>45664</v>
      </c>
      <c r="E6" s="13" t="s">
        <v>167</v>
      </c>
      <c r="F6" s="13" t="s">
        <v>176</v>
      </c>
      <c r="G6" s="13" t="s">
        <v>177</v>
      </c>
      <c r="H6" s="13" t="s">
        <v>153</v>
      </c>
      <c r="I6" s="15" t="s">
        <v>154</v>
      </c>
      <c r="J6" s="15" t="s">
        <v>158</v>
      </c>
      <c r="K6" s="15" t="s">
        <v>159</v>
      </c>
      <c r="L6" s="15" t="s">
        <v>160</v>
      </c>
      <c r="M6" s="21" t="n">
        <v>1</v>
      </c>
      <c r="N6" s="22" t="n">
        <v>389</v>
      </c>
      <c r="O6" s="22" t="n">
        <v>235</v>
      </c>
      <c r="P6" s="22" t="n">
        <f aca="false">ROUND(M6*N6*(1-T6),2)</f>
        <v>389</v>
      </c>
      <c r="Q6" s="22" t="n">
        <f aca="false">ROUND(M6*O6,2)</f>
        <v>235</v>
      </c>
      <c r="R6" s="22" t="n">
        <f aca="false">P6-Q6</f>
        <v>154</v>
      </c>
      <c r="S6" s="23" t="n">
        <f aca="false">IF(P6=0,0,R6/P6)</f>
        <v>0.395886889460154</v>
      </c>
      <c r="T6" s="23" t="n">
        <v>0</v>
      </c>
    </row>
    <row r="7" customFormat="false" ht="15" hidden="false" customHeight="false" outlineLevel="0" collapsed="false">
      <c r="A7" s="24" t="n">
        <v>6</v>
      </c>
      <c r="B7" s="9" t="s">
        <v>178</v>
      </c>
      <c r="C7" s="25" t="n">
        <v>45661</v>
      </c>
      <c r="D7" s="25" t="n">
        <v>45661</v>
      </c>
      <c r="E7" s="9" t="s">
        <v>179</v>
      </c>
      <c r="F7" s="9" t="s">
        <v>180</v>
      </c>
      <c r="G7" s="9" t="s">
        <v>177</v>
      </c>
      <c r="H7" s="9" t="s">
        <v>153</v>
      </c>
      <c r="I7" s="17" t="s">
        <v>181</v>
      </c>
      <c r="J7" s="17" t="s">
        <v>158</v>
      </c>
      <c r="K7" s="17" t="s">
        <v>159</v>
      </c>
      <c r="L7" s="17" t="s">
        <v>182</v>
      </c>
      <c r="M7" s="26" t="n">
        <v>3</v>
      </c>
      <c r="N7" s="27" t="n">
        <v>115</v>
      </c>
      <c r="O7" s="27" t="n">
        <v>52</v>
      </c>
      <c r="P7" s="27" t="n">
        <f aca="false">ROUND(M7*N7*(1-T7),2)</f>
        <v>327.75</v>
      </c>
      <c r="Q7" s="27" t="n">
        <f aca="false">ROUND(M7*O7,2)</f>
        <v>156</v>
      </c>
      <c r="R7" s="27" t="n">
        <f aca="false">P7-Q7</f>
        <v>171.75</v>
      </c>
      <c r="S7" s="28" t="n">
        <f aca="false">IF(P7=0,0,R7/P7)</f>
        <v>0.524027459954233</v>
      </c>
      <c r="T7" s="28" t="n">
        <v>0.05</v>
      </c>
    </row>
    <row r="8" customFormat="false" ht="15" hidden="false" customHeight="false" outlineLevel="0" collapsed="false">
      <c r="A8" s="19" t="n">
        <v>7</v>
      </c>
      <c r="B8" s="13" t="s">
        <v>183</v>
      </c>
      <c r="C8" s="20" t="n">
        <v>45661</v>
      </c>
      <c r="D8" s="20" t="n">
        <v>45662</v>
      </c>
      <c r="E8" s="13" t="s">
        <v>184</v>
      </c>
      <c r="F8" s="13" t="s">
        <v>185</v>
      </c>
      <c r="G8" s="13" t="s">
        <v>177</v>
      </c>
      <c r="H8" s="13" t="s">
        <v>186</v>
      </c>
      <c r="I8" s="15" t="s">
        <v>187</v>
      </c>
      <c r="J8" s="15" t="s">
        <v>155</v>
      </c>
      <c r="K8" s="15" t="s">
        <v>156</v>
      </c>
      <c r="L8" s="15" t="s">
        <v>157</v>
      </c>
      <c r="M8" s="21" t="n">
        <v>1</v>
      </c>
      <c r="N8" s="22" t="n">
        <v>295</v>
      </c>
      <c r="O8" s="22" t="n">
        <v>235</v>
      </c>
      <c r="P8" s="22" t="n">
        <f aca="false">ROUND(M8*N8*(1-T8),2)</f>
        <v>206.5</v>
      </c>
      <c r="Q8" s="22" t="n">
        <f aca="false">ROUND(M8*O8,2)</f>
        <v>235</v>
      </c>
      <c r="R8" s="22" t="n">
        <f aca="false">P8-Q8</f>
        <v>-28.5</v>
      </c>
      <c r="S8" s="23" t="n">
        <f aca="false">IF(P8=0,0,R8/P8)</f>
        <v>-0.138014527845036</v>
      </c>
      <c r="T8" s="23" t="n">
        <v>0.3</v>
      </c>
    </row>
    <row r="9" customFormat="false" ht="15" hidden="false" customHeight="false" outlineLevel="0" collapsed="false">
      <c r="A9" s="24" t="n">
        <v>8</v>
      </c>
      <c r="B9" s="9" t="s">
        <v>188</v>
      </c>
      <c r="C9" s="25" t="n">
        <v>45662</v>
      </c>
      <c r="D9" s="25" t="n">
        <v>45668</v>
      </c>
      <c r="E9" s="9" t="s">
        <v>150</v>
      </c>
      <c r="F9" s="9" t="s">
        <v>189</v>
      </c>
      <c r="G9" s="9" t="s">
        <v>169</v>
      </c>
      <c r="H9" s="9" t="s">
        <v>170</v>
      </c>
      <c r="I9" s="17" t="s">
        <v>190</v>
      </c>
      <c r="J9" s="17" t="s">
        <v>172</v>
      </c>
      <c r="K9" s="17" t="s">
        <v>191</v>
      </c>
      <c r="L9" s="17" t="s">
        <v>192</v>
      </c>
      <c r="M9" s="26" t="n">
        <v>1</v>
      </c>
      <c r="N9" s="27" t="n">
        <v>28</v>
      </c>
      <c r="O9" s="27" t="n">
        <v>13</v>
      </c>
      <c r="P9" s="27" t="n">
        <f aca="false">ROUND(M9*N9*(1-T9),2)</f>
        <v>28</v>
      </c>
      <c r="Q9" s="27" t="n">
        <f aca="false">ROUND(M9*O9,2)</f>
        <v>13</v>
      </c>
      <c r="R9" s="27" t="n">
        <f aca="false">P9-Q9</f>
        <v>15</v>
      </c>
      <c r="S9" s="28" t="n">
        <f aca="false">IF(P9=0,0,R9/P9)</f>
        <v>0.535714285714286</v>
      </c>
      <c r="T9" s="28" t="n">
        <v>0</v>
      </c>
    </row>
    <row r="10" customFormat="false" ht="15" hidden="false" customHeight="false" outlineLevel="0" collapsed="false">
      <c r="A10" s="19" t="n">
        <v>9</v>
      </c>
      <c r="B10" s="13" t="s">
        <v>193</v>
      </c>
      <c r="C10" s="20" t="n">
        <v>45663</v>
      </c>
      <c r="D10" s="20" t="n">
        <v>45663</v>
      </c>
      <c r="E10" s="13" t="s">
        <v>179</v>
      </c>
      <c r="F10" s="13" t="s">
        <v>194</v>
      </c>
      <c r="G10" s="13" t="s">
        <v>177</v>
      </c>
      <c r="H10" s="13" t="s">
        <v>153</v>
      </c>
      <c r="I10" s="15" t="s">
        <v>163</v>
      </c>
      <c r="J10" s="15" t="s">
        <v>172</v>
      </c>
      <c r="K10" s="15" t="s">
        <v>195</v>
      </c>
      <c r="L10" s="15" t="s">
        <v>196</v>
      </c>
      <c r="M10" s="21" t="n">
        <v>3</v>
      </c>
      <c r="N10" s="22" t="n">
        <v>58</v>
      </c>
      <c r="O10" s="22" t="n">
        <v>31</v>
      </c>
      <c r="P10" s="22" t="n">
        <f aca="false">ROUND(M10*N10*(1-T10),2)</f>
        <v>156.6</v>
      </c>
      <c r="Q10" s="22" t="n">
        <f aca="false">ROUND(M10*O10,2)</f>
        <v>93</v>
      </c>
      <c r="R10" s="22" t="n">
        <f aca="false">P10-Q10</f>
        <v>63.6</v>
      </c>
      <c r="S10" s="23" t="n">
        <f aca="false">IF(P10=0,0,R10/P10)</f>
        <v>0.406130268199234</v>
      </c>
      <c r="T10" s="23" t="n">
        <v>0.1</v>
      </c>
    </row>
    <row r="11" customFormat="false" ht="15" hidden="false" customHeight="false" outlineLevel="0" collapsed="false">
      <c r="A11" s="24" t="n">
        <v>10</v>
      </c>
      <c r="B11" s="9" t="s">
        <v>197</v>
      </c>
      <c r="C11" s="25" t="n">
        <v>45663</v>
      </c>
      <c r="D11" s="25" t="n">
        <v>45663</v>
      </c>
      <c r="E11" s="9" t="s">
        <v>179</v>
      </c>
      <c r="F11" s="9" t="s">
        <v>198</v>
      </c>
      <c r="G11" s="9" t="s">
        <v>177</v>
      </c>
      <c r="H11" s="9" t="s">
        <v>186</v>
      </c>
      <c r="I11" s="17" t="s">
        <v>187</v>
      </c>
      <c r="J11" s="17" t="s">
        <v>172</v>
      </c>
      <c r="K11" s="17" t="s">
        <v>173</v>
      </c>
      <c r="L11" s="17" t="s">
        <v>174</v>
      </c>
      <c r="M11" s="26" t="n">
        <v>3</v>
      </c>
      <c r="N11" s="27" t="n">
        <v>64</v>
      </c>
      <c r="O11" s="27" t="n">
        <v>49</v>
      </c>
      <c r="P11" s="27" t="n">
        <f aca="false">ROUND(M11*N11*(1-T11),2)</f>
        <v>144</v>
      </c>
      <c r="Q11" s="27" t="n">
        <f aca="false">ROUND(M11*O11,2)</f>
        <v>147</v>
      </c>
      <c r="R11" s="27" t="n">
        <f aca="false">P11-Q11</f>
        <v>-3</v>
      </c>
      <c r="S11" s="28" t="n">
        <f aca="false">IF(P11=0,0,R11/P11)</f>
        <v>-0.0208333333333333</v>
      </c>
      <c r="T11" s="28" t="n">
        <v>0.25</v>
      </c>
    </row>
    <row r="12" customFormat="false" ht="15" hidden="false" customHeight="false" outlineLevel="0" collapsed="false">
      <c r="A12" s="19" t="n">
        <v>11</v>
      </c>
      <c r="B12" s="13" t="s">
        <v>197</v>
      </c>
      <c r="C12" s="20" t="n">
        <v>45663</v>
      </c>
      <c r="D12" s="20" t="n">
        <v>45663</v>
      </c>
      <c r="E12" s="13" t="s">
        <v>179</v>
      </c>
      <c r="F12" s="13" t="s">
        <v>198</v>
      </c>
      <c r="G12" s="13" t="s">
        <v>177</v>
      </c>
      <c r="H12" s="13" t="s">
        <v>186</v>
      </c>
      <c r="I12" s="15" t="s">
        <v>187</v>
      </c>
      <c r="J12" s="15" t="s">
        <v>158</v>
      </c>
      <c r="K12" s="15" t="s">
        <v>199</v>
      </c>
      <c r="L12" s="15" t="s">
        <v>200</v>
      </c>
      <c r="M12" s="21" t="n">
        <v>3</v>
      </c>
      <c r="N12" s="22" t="n">
        <v>449</v>
      </c>
      <c r="O12" s="22" t="n">
        <v>275</v>
      </c>
      <c r="P12" s="22" t="n">
        <f aca="false">ROUND(M12*N12*(1-T12),2)</f>
        <v>1279.65</v>
      </c>
      <c r="Q12" s="22" t="n">
        <f aca="false">ROUND(M12*O12,2)</f>
        <v>825</v>
      </c>
      <c r="R12" s="22" t="n">
        <f aca="false">P12-Q12</f>
        <v>454.65</v>
      </c>
      <c r="S12" s="23" t="n">
        <f aca="false">IF(P12=0,0,R12/P12)</f>
        <v>0.355292462782792</v>
      </c>
      <c r="T12" s="23" t="n">
        <v>0.05</v>
      </c>
    </row>
    <row r="13" customFormat="false" ht="15" hidden="false" customHeight="false" outlineLevel="0" collapsed="false">
      <c r="A13" s="24" t="n">
        <v>12</v>
      </c>
      <c r="B13" s="9" t="s">
        <v>201</v>
      </c>
      <c r="C13" s="25" t="n">
        <v>45663</v>
      </c>
      <c r="D13" s="25" t="n">
        <v>45669</v>
      </c>
      <c r="E13" s="9" t="s">
        <v>150</v>
      </c>
      <c r="F13" s="9" t="s">
        <v>202</v>
      </c>
      <c r="G13" s="9" t="s">
        <v>152</v>
      </c>
      <c r="H13" s="9" t="s">
        <v>186</v>
      </c>
      <c r="I13" s="17" t="s">
        <v>203</v>
      </c>
      <c r="J13" s="17" t="s">
        <v>172</v>
      </c>
      <c r="K13" s="17" t="s">
        <v>204</v>
      </c>
      <c r="L13" s="17" t="s">
        <v>205</v>
      </c>
      <c r="M13" s="26" t="n">
        <v>7</v>
      </c>
      <c r="N13" s="27" t="n">
        <v>195</v>
      </c>
      <c r="O13" s="27" t="n">
        <v>122</v>
      </c>
      <c r="P13" s="27" t="n">
        <f aca="false">ROUND(M13*N13*(1-T13),2)</f>
        <v>1365</v>
      </c>
      <c r="Q13" s="27" t="n">
        <f aca="false">ROUND(M13*O13,2)</f>
        <v>854</v>
      </c>
      <c r="R13" s="27" t="n">
        <f aca="false">P13-Q13</f>
        <v>511</v>
      </c>
      <c r="S13" s="28" t="n">
        <f aca="false">IF(P13=0,0,R13/P13)</f>
        <v>0.374358974358974</v>
      </c>
      <c r="T13" s="28" t="n">
        <v>0</v>
      </c>
    </row>
    <row r="14" customFormat="false" ht="15" hidden="false" customHeight="false" outlineLevel="0" collapsed="false">
      <c r="A14" s="19" t="n">
        <v>13</v>
      </c>
      <c r="B14" s="13" t="s">
        <v>206</v>
      </c>
      <c r="C14" s="20" t="n">
        <v>45664</v>
      </c>
      <c r="D14" s="20" t="n">
        <v>45666</v>
      </c>
      <c r="E14" s="13" t="s">
        <v>184</v>
      </c>
      <c r="F14" s="13" t="s">
        <v>207</v>
      </c>
      <c r="G14" s="13" t="s">
        <v>169</v>
      </c>
      <c r="H14" s="13" t="s">
        <v>208</v>
      </c>
      <c r="I14" s="15" t="s">
        <v>209</v>
      </c>
      <c r="J14" s="15" t="s">
        <v>158</v>
      </c>
      <c r="K14" s="15" t="s">
        <v>210</v>
      </c>
      <c r="L14" s="15" t="s">
        <v>211</v>
      </c>
      <c r="M14" s="21" t="n">
        <v>7</v>
      </c>
      <c r="N14" s="22" t="n">
        <v>640</v>
      </c>
      <c r="O14" s="22" t="n">
        <v>460</v>
      </c>
      <c r="P14" s="22" t="n">
        <f aca="false">ROUND(M14*N14*(1-T14),2)</f>
        <v>4480</v>
      </c>
      <c r="Q14" s="22" t="n">
        <f aca="false">ROUND(M14*O14,2)</f>
        <v>3220</v>
      </c>
      <c r="R14" s="22" t="n">
        <f aca="false">P14-Q14</f>
        <v>1260</v>
      </c>
      <c r="S14" s="23" t="n">
        <f aca="false">IF(P14=0,0,R14/P14)</f>
        <v>0.28125</v>
      </c>
      <c r="T14" s="23" t="n">
        <v>0</v>
      </c>
    </row>
    <row r="15" customFormat="false" ht="15" hidden="false" customHeight="false" outlineLevel="0" collapsed="false">
      <c r="A15" s="24" t="n">
        <v>14</v>
      </c>
      <c r="B15" s="9" t="s">
        <v>212</v>
      </c>
      <c r="C15" s="25" t="n">
        <v>45664</v>
      </c>
      <c r="D15" s="25" t="n">
        <v>45666</v>
      </c>
      <c r="E15" s="9" t="s">
        <v>167</v>
      </c>
      <c r="F15" s="9" t="s">
        <v>213</v>
      </c>
      <c r="G15" s="9" t="s">
        <v>152</v>
      </c>
      <c r="H15" s="9" t="s">
        <v>186</v>
      </c>
      <c r="I15" s="17" t="s">
        <v>214</v>
      </c>
      <c r="J15" s="17" t="s">
        <v>155</v>
      </c>
      <c r="K15" s="17" t="s">
        <v>215</v>
      </c>
      <c r="L15" s="17" t="s">
        <v>216</v>
      </c>
      <c r="M15" s="26" t="n">
        <v>4</v>
      </c>
      <c r="N15" s="27" t="n">
        <v>210</v>
      </c>
      <c r="O15" s="27" t="n">
        <v>132</v>
      </c>
      <c r="P15" s="27" t="n">
        <f aca="false">ROUND(M15*N15*(1-T15),2)</f>
        <v>840</v>
      </c>
      <c r="Q15" s="27" t="n">
        <f aca="false">ROUND(M15*O15,2)</f>
        <v>528</v>
      </c>
      <c r="R15" s="27" t="n">
        <f aca="false">P15-Q15</f>
        <v>312</v>
      </c>
      <c r="S15" s="28" t="n">
        <f aca="false">IF(P15=0,0,R15/P15)</f>
        <v>0.371428571428571</v>
      </c>
      <c r="T15" s="28" t="n">
        <v>0</v>
      </c>
    </row>
    <row r="16" customFormat="false" ht="15" hidden="false" customHeight="false" outlineLevel="0" collapsed="false">
      <c r="A16" s="19" t="n">
        <v>15</v>
      </c>
      <c r="B16" s="13" t="s">
        <v>217</v>
      </c>
      <c r="C16" s="20" t="n">
        <v>45664</v>
      </c>
      <c r="D16" s="20" t="n">
        <v>45669</v>
      </c>
      <c r="E16" s="13" t="s">
        <v>150</v>
      </c>
      <c r="F16" s="13" t="s">
        <v>218</v>
      </c>
      <c r="G16" s="13" t="s">
        <v>169</v>
      </c>
      <c r="H16" s="13" t="s">
        <v>208</v>
      </c>
      <c r="I16" s="15" t="s">
        <v>219</v>
      </c>
      <c r="J16" s="15" t="s">
        <v>172</v>
      </c>
      <c r="K16" s="15" t="s">
        <v>191</v>
      </c>
      <c r="L16" s="15" t="s">
        <v>192</v>
      </c>
      <c r="M16" s="21" t="n">
        <v>7</v>
      </c>
      <c r="N16" s="22" t="n">
        <v>28</v>
      </c>
      <c r="O16" s="22" t="n">
        <v>13</v>
      </c>
      <c r="P16" s="22" t="n">
        <f aca="false">ROUND(M16*N16*(1-T16),2)</f>
        <v>176.4</v>
      </c>
      <c r="Q16" s="22" t="n">
        <f aca="false">ROUND(M16*O16,2)</f>
        <v>91</v>
      </c>
      <c r="R16" s="22" t="n">
        <f aca="false">P16-Q16</f>
        <v>85.4</v>
      </c>
      <c r="S16" s="23" t="n">
        <f aca="false">IF(P16=0,0,R16/P16)</f>
        <v>0.484126984126984</v>
      </c>
      <c r="T16" s="23" t="n">
        <v>0.1</v>
      </c>
    </row>
    <row r="17" customFormat="false" ht="15" hidden="false" customHeight="false" outlineLevel="0" collapsed="false">
      <c r="A17" s="24" t="n">
        <v>16</v>
      </c>
      <c r="B17" s="9" t="s">
        <v>220</v>
      </c>
      <c r="C17" s="25" t="n">
        <v>45664</v>
      </c>
      <c r="D17" s="25" t="n">
        <v>45670</v>
      </c>
      <c r="E17" s="9" t="s">
        <v>150</v>
      </c>
      <c r="F17" s="9" t="s">
        <v>221</v>
      </c>
      <c r="G17" s="9" t="s">
        <v>169</v>
      </c>
      <c r="H17" s="9" t="s">
        <v>186</v>
      </c>
      <c r="I17" s="17" t="s">
        <v>187</v>
      </c>
      <c r="J17" s="17" t="s">
        <v>158</v>
      </c>
      <c r="K17" s="17" t="s">
        <v>210</v>
      </c>
      <c r="L17" s="17" t="s">
        <v>211</v>
      </c>
      <c r="M17" s="26" t="n">
        <v>2</v>
      </c>
      <c r="N17" s="27" t="n">
        <v>640</v>
      </c>
      <c r="O17" s="27" t="n">
        <v>460</v>
      </c>
      <c r="P17" s="27" t="n">
        <f aca="false">ROUND(M17*N17*(1-T17),2)</f>
        <v>1280</v>
      </c>
      <c r="Q17" s="27" t="n">
        <f aca="false">ROUND(M17*O17,2)</f>
        <v>920</v>
      </c>
      <c r="R17" s="27" t="n">
        <f aca="false">P17-Q17</f>
        <v>360</v>
      </c>
      <c r="S17" s="28" t="n">
        <f aca="false">IF(P17=0,0,R17/P17)</f>
        <v>0.28125</v>
      </c>
      <c r="T17" s="28" t="n">
        <v>0</v>
      </c>
    </row>
    <row r="18" customFormat="false" ht="15" hidden="false" customHeight="false" outlineLevel="0" collapsed="false">
      <c r="A18" s="19" t="n">
        <v>17</v>
      </c>
      <c r="B18" s="13" t="s">
        <v>222</v>
      </c>
      <c r="C18" s="20" t="n">
        <v>45664</v>
      </c>
      <c r="D18" s="20" t="n">
        <v>45667</v>
      </c>
      <c r="E18" s="13" t="s">
        <v>167</v>
      </c>
      <c r="F18" s="13" t="s">
        <v>223</v>
      </c>
      <c r="G18" s="13" t="s">
        <v>169</v>
      </c>
      <c r="H18" s="13" t="s">
        <v>186</v>
      </c>
      <c r="I18" s="15" t="s">
        <v>224</v>
      </c>
      <c r="J18" s="15" t="s">
        <v>158</v>
      </c>
      <c r="K18" s="15" t="s">
        <v>210</v>
      </c>
      <c r="L18" s="15" t="s">
        <v>211</v>
      </c>
      <c r="M18" s="21" t="n">
        <v>1</v>
      </c>
      <c r="N18" s="22" t="n">
        <v>640</v>
      </c>
      <c r="O18" s="22" t="n">
        <v>460</v>
      </c>
      <c r="P18" s="22" t="n">
        <f aca="false">ROUND(M18*N18*(1-T18),2)</f>
        <v>576</v>
      </c>
      <c r="Q18" s="22" t="n">
        <f aca="false">ROUND(M18*O18,2)</f>
        <v>460</v>
      </c>
      <c r="R18" s="22" t="n">
        <f aca="false">P18-Q18</f>
        <v>116</v>
      </c>
      <c r="S18" s="23" t="n">
        <f aca="false">IF(P18=0,0,R18/P18)</f>
        <v>0.201388888888889</v>
      </c>
      <c r="T18" s="23" t="n">
        <v>0.1</v>
      </c>
    </row>
    <row r="19" customFormat="false" ht="15" hidden="false" customHeight="false" outlineLevel="0" collapsed="false">
      <c r="A19" s="24" t="n">
        <v>18</v>
      </c>
      <c r="B19" s="9" t="s">
        <v>225</v>
      </c>
      <c r="C19" s="25" t="n">
        <v>45664</v>
      </c>
      <c r="D19" s="25" t="n">
        <v>45669</v>
      </c>
      <c r="E19" s="9" t="s">
        <v>150</v>
      </c>
      <c r="F19" s="9" t="s">
        <v>226</v>
      </c>
      <c r="G19" s="9" t="s">
        <v>177</v>
      </c>
      <c r="H19" s="9" t="s">
        <v>170</v>
      </c>
      <c r="I19" s="17" t="s">
        <v>171</v>
      </c>
      <c r="J19" s="17" t="s">
        <v>172</v>
      </c>
      <c r="K19" s="17" t="s">
        <v>195</v>
      </c>
      <c r="L19" s="17" t="s">
        <v>196</v>
      </c>
      <c r="M19" s="26" t="n">
        <v>2</v>
      </c>
      <c r="N19" s="27" t="n">
        <v>58</v>
      </c>
      <c r="O19" s="27" t="n">
        <v>31</v>
      </c>
      <c r="P19" s="27" t="n">
        <f aca="false">ROUND(M19*N19*(1-T19),2)</f>
        <v>116</v>
      </c>
      <c r="Q19" s="27" t="n">
        <f aca="false">ROUND(M19*O19,2)</f>
        <v>62</v>
      </c>
      <c r="R19" s="27" t="n">
        <f aca="false">P19-Q19</f>
        <v>54</v>
      </c>
      <c r="S19" s="28" t="n">
        <f aca="false">IF(P19=0,0,R19/P19)</f>
        <v>0.46551724137931</v>
      </c>
      <c r="T19" s="28" t="n">
        <v>0</v>
      </c>
    </row>
    <row r="20" customFormat="false" ht="15" hidden="false" customHeight="false" outlineLevel="0" collapsed="false">
      <c r="A20" s="19" t="n">
        <v>19</v>
      </c>
      <c r="B20" s="13" t="s">
        <v>227</v>
      </c>
      <c r="C20" s="20" t="n">
        <v>45665</v>
      </c>
      <c r="D20" s="20" t="n">
        <v>45669</v>
      </c>
      <c r="E20" s="13" t="s">
        <v>150</v>
      </c>
      <c r="F20" s="13" t="s">
        <v>228</v>
      </c>
      <c r="G20" s="13" t="s">
        <v>169</v>
      </c>
      <c r="H20" s="13" t="s">
        <v>170</v>
      </c>
      <c r="I20" s="15" t="s">
        <v>229</v>
      </c>
      <c r="J20" s="15" t="s">
        <v>172</v>
      </c>
      <c r="K20" s="15" t="s">
        <v>195</v>
      </c>
      <c r="L20" s="15" t="s">
        <v>230</v>
      </c>
      <c r="M20" s="21" t="n">
        <v>4</v>
      </c>
      <c r="N20" s="22" t="n">
        <v>45</v>
      </c>
      <c r="O20" s="22" t="n">
        <v>24</v>
      </c>
      <c r="P20" s="22" t="n">
        <f aca="false">ROUND(M20*N20*(1-T20),2)</f>
        <v>171</v>
      </c>
      <c r="Q20" s="22" t="n">
        <f aca="false">ROUND(M20*O20,2)</f>
        <v>96</v>
      </c>
      <c r="R20" s="22" t="n">
        <f aca="false">P20-Q20</f>
        <v>75</v>
      </c>
      <c r="S20" s="23" t="n">
        <f aca="false">IF(P20=0,0,R20/P20)</f>
        <v>0.43859649122807</v>
      </c>
      <c r="T20" s="23" t="n">
        <v>0.05</v>
      </c>
    </row>
    <row r="21" customFormat="false" ht="15" hidden="false" customHeight="false" outlineLevel="0" collapsed="false">
      <c r="A21" s="24" t="n">
        <v>20</v>
      </c>
      <c r="B21" s="9" t="s">
        <v>231</v>
      </c>
      <c r="C21" s="25" t="n">
        <v>45665</v>
      </c>
      <c r="D21" s="25" t="n">
        <v>45667</v>
      </c>
      <c r="E21" s="9" t="s">
        <v>184</v>
      </c>
      <c r="F21" s="9" t="s">
        <v>232</v>
      </c>
      <c r="G21" s="9" t="s">
        <v>177</v>
      </c>
      <c r="H21" s="9" t="s">
        <v>153</v>
      </c>
      <c r="I21" s="17" t="s">
        <v>233</v>
      </c>
      <c r="J21" s="17" t="s">
        <v>155</v>
      </c>
      <c r="K21" s="17" t="s">
        <v>164</v>
      </c>
      <c r="L21" s="17" t="s">
        <v>165</v>
      </c>
      <c r="M21" s="26" t="n">
        <v>2</v>
      </c>
      <c r="N21" s="27" t="n">
        <v>920</v>
      </c>
      <c r="O21" s="27" t="n">
        <v>760</v>
      </c>
      <c r="P21" s="27" t="n">
        <f aca="false">ROUND(M21*N21*(1-T21),2)</f>
        <v>1656</v>
      </c>
      <c r="Q21" s="27" t="n">
        <f aca="false">ROUND(M21*O21,2)</f>
        <v>1520</v>
      </c>
      <c r="R21" s="27" t="n">
        <f aca="false">P21-Q21</f>
        <v>136</v>
      </c>
      <c r="S21" s="28" t="n">
        <f aca="false">IF(P21=0,0,R21/P21)</f>
        <v>0.0821256038647343</v>
      </c>
      <c r="T21" s="28" t="n">
        <v>0.1</v>
      </c>
    </row>
    <row r="22" customFormat="false" ht="15" hidden="false" customHeight="false" outlineLevel="0" collapsed="false">
      <c r="A22" s="19" t="n">
        <v>21</v>
      </c>
      <c r="B22" s="13" t="s">
        <v>234</v>
      </c>
      <c r="C22" s="20" t="n">
        <v>45665</v>
      </c>
      <c r="D22" s="20" t="n">
        <v>45669</v>
      </c>
      <c r="E22" s="13" t="s">
        <v>150</v>
      </c>
      <c r="F22" s="13" t="s">
        <v>235</v>
      </c>
      <c r="G22" s="13" t="s">
        <v>177</v>
      </c>
      <c r="H22" s="13" t="s">
        <v>153</v>
      </c>
      <c r="I22" s="15" t="s">
        <v>236</v>
      </c>
      <c r="J22" s="15" t="s">
        <v>172</v>
      </c>
      <c r="K22" s="15" t="s">
        <v>173</v>
      </c>
      <c r="L22" s="15" t="s">
        <v>237</v>
      </c>
      <c r="M22" s="21" t="n">
        <v>4</v>
      </c>
      <c r="N22" s="22" t="n">
        <v>42</v>
      </c>
      <c r="O22" s="22" t="n">
        <v>21</v>
      </c>
      <c r="P22" s="22" t="n">
        <f aca="false">ROUND(M22*N22*(1-T22),2)</f>
        <v>168</v>
      </c>
      <c r="Q22" s="22" t="n">
        <f aca="false">ROUND(M22*O22,2)</f>
        <v>84</v>
      </c>
      <c r="R22" s="22" t="n">
        <f aca="false">P22-Q22</f>
        <v>84</v>
      </c>
      <c r="S22" s="23" t="n">
        <f aca="false">IF(P22=0,0,R22/P22)</f>
        <v>0.5</v>
      </c>
      <c r="T22" s="23" t="n">
        <v>0</v>
      </c>
    </row>
    <row r="23" customFormat="false" ht="15" hidden="false" customHeight="false" outlineLevel="0" collapsed="false">
      <c r="A23" s="24" t="n">
        <v>22</v>
      </c>
      <c r="B23" s="9" t="s">
        <v>238</v>
      </c>
      <c r="C23" s="25" t="n">
        <v>45665</v>
      </c>
      <c r="D23" s="25" t="n">
        <v>45669</v>
      </c>
      <c r="E23" s="9" t="s">
        <v>150</v>
      </c>
      <c r="F23" s="9" t="s">
        <v>239</v>
      </c>
      <c r="G23" s="9" t="s">
        <v>177</v>
      </c>
      <c r="H23" s="9" t="s">
        <v>153</v>
      </c>
      <c r="I23" s="17" t="s">
        <v>154</v>
      </c>
      <c r="J23" s="17" t="s">
        <v>172</v>
      </c>
      <c r="K23" s="17" t="s">
        <v>195</v>
      </c>
      <c r="L23" s="17" t="s">
        <v>196</v>
      </c>
      <c r="M23" s="26" t="n">
        <v>5</v>
      </c>
      <c r="N23" s="27" t="n">
        <v>58</v>
      </c>
      <c r="O23" s="27" t="n">
        <v>31</v>
      </c>
      <c r="P23" s="27" t="n">
        <f aca="false">ROUND(M23*N23*(1-T23),2)</f>
        <v>261</v>
      </c>
      <c r="Q23" s="27" t="n">
        <f aca="false">ROUND(M23*O23,2)</f>
        <v>155</v>
      </c>
      <c r="R23" s="27" t="n">
        <f aca="false">P23-Q23</f>
        <v>106</v>
      </c>
      <c r="S23" s="28" t="n">
        <f aca="false">IF(P23=0,0,R23/P23)</f>
        <v>0.406130268199234</v>
      </c>
      <c r="T23" s="28" t="n">
        <v>0.1</v>
      </c>
    </row>
    <row r="24" customFormat="false" ht="15" hidden="false" customHeight="false" outlineLevel="0" collapsed="false">
      <c r="A24" s="19" t="n">
        <v>23</v>
      </c>
      <c r="B24" s="13" t="s">
        <v>240</v>
      </c>
      <c r="C24" s="20" t="n">
        <v>45666</v>
      </c>
      <c r="D24" s="20" t="n">
        <v>45670</v>
      </c>
      <c r="E24" s="13" t="s">
        <v>150</v>
      </c>
      <c r="F24" s="13" t="s">
        <v>241</v>
      </c>
      <c r="G24" s="13" t="s">
        <v>177</v>
      </c>
      <c r="H24" s="13" t="s">
        <v>208</v>
      </c>
      <c r="I24" s="15" t="s">
        <v>242</v>
      </c>
      <c r="J24" s="15" t="s">
        <v>158</v>
      </c>
      <c r="K24" s="15" t="s">
        <v>243</v>
      </c>
      <c r="L24" s="15" t="s">
        <v>244</v>
      </c>
      <c r="M24" s="21" t="n">
        <v>5</v>
      </c>
      <c r="N24" s="22" t="n">
        <v>980</v>
      </c>
      <c r="O24" s="22" t="n">
        <v>610</v>
      </c>
      <c r="P24" s="22" t="n">
        <f aca="false">ROUND(M24*N24*(1-T24),2)</f>
        <v>4410</v>
      </c>
      <c r="Q24" s="22" t="n">
        <f aca="false">ROUND(M24*O24,2)</f>
        <v>3050</v>
      </c>
      <c r="R24" s="22" t="n">
        <f aca="false">P24-Q24</f>
        <v>1360</v>
      </c>
      <c r="S24" s="23" t="n">
        <f aca="false">IF(P24=0,0,R24/P24)</f>
        <v>0.308390022675737</v>
      </c>
      <c r="T24" s="23" t="n">
        <v>0.1</v>
      </c>
    </row>
    <row r="25" customFormat="false" ht="15" hidden="false" customHeight="false" outlineLevel="0" collapsed="false">
      <c r="A25" s="24" t="n">
        <v>24</v>
      </c>
      <c r="B25" s="9" t="s">
        <v>245</v>
      </c>
      <c r="C25" s="25" t="n">
        <v>45666</v>
      </c>
      <c r="D25" s="25" t="n">
        <v>45671</v>
      </c>
      <c r="E25" s="9" t="s">
        <v>150</v>
      </c>
      <c r="F25" s="9" t="s">
        <v>246</v>
      </c>
      <c r="G25" s="9" t="s">
        <v>169</v>
      </c>
      <c r="H25" s="9" t="s">
        <v>208</v>
      </c>
      <c r="I25" s="17" t="s">
        <v>247</v>
      </c>
      <c r="J25" s="17" t="s">
        <v>158</v>
      </c>
      <c r="K25" s="17" t="s">
        <v>159</v>
      </c>
      <c r="L25" s="17" t="s">
        <v>248</v>
      </c>
      <c r="M25" s="26" t="n">
        <v>3</v>
      </c>
      <c r="N25" s="27" t="n">
        <v>165</v>
      </c>
      <c r="O25" s="27" t="n">
        <v>78</v>
      </c>
      <c r="P25" s="27" t="n">
        <f aca="false">ROUND(M25*N25*(1-T25),2)</f>
        <v>495</v>
      </c>
      <c r="Q25" s="27" t="n">
        <f aca="false">ROUND(M25*O25,2)</f>
        <v>234</v>
      </c>
      <c r="R25" s="27" t="n">
        <f aca="false">P25-Q25</f>
        <v>261</v>
      </c>
      <c r="S25" s="28" t="n">
        <f aca="false">IF(P25=0,0,R25/P25)</f>
        <v>0.527272727272727</v>
      </c>
      <c r="T25" s="28" t="n">
        <v>0</v>
      </c>
    </row>
    <row r="26" customFormat="false" ht="15" hidden="false" customHeight="false" outlineLevel="0" collapsed="false">
      <c r="A26" s="19" t="n">
        <v>25</v>
      </c>
      <c r="B26" s="13" t="s">
        <v>249</v>
      </c>
      <c r="C26" s="20" t="n">
        <v>45666</v>
      </c>
      <c r="D26" s="20" t="n">
        <v>45671</v>
      </c>
      <c r="E26" s="13" t="s">
        <v>150</v>
      </c>
      <c r="F26" s="13" t="s">
        <v>250</v>
      </c>
      <c r="G26" s="13" t="s">
        <v>177</v>
      </c>
      <c r="H26" s="13" t="s">
        <v>153</v>
      </c>
      <c r="I26" s="15" t="s">
        <v>233</v>
      </c>
      <c r="J26" s="15" t="s">
        <v>158</v>
      </c>
      <c r="K26" s="15" t="s">
        <v>243</v>
      </c>
      <c r="L26" s="15" t="s">
        <v>244</v>
      </c>
      <c r="M26" s="21" t="n">
        <v>3</v>
      </c>
      <c r="N26" s="22" t="n">
        <v>980</v>
      </c>
      <c r="O26" s="22" t="n">
        <v>610</v>
      </c>
      <c r="P26" s="22" t="n">
        <f aca="false">ROUND(M26*N26*(1-T26),2)</f>
        <v>2793</v>
      </c>
      <c r="Q26" s="22" t="n">
        <f aca="false">ROUND(M26*O26,2)</f>
        <v>1830</v>
      </c>
      <c r="R26" s="22" t="n">
        <f aca="false">P26-Q26</f>
        <v>963</v>
      </c>
      <c r="S26" s="23" t="n">
        <f aca="false">IF(P26=0,0,R26/P26)</f>
        <v>0.344790547798067</v>
      </c>
      <c r="T26" s="23" t="n">
        <v>0.05</v>
      </c>
    </row>
    <row r="27" customFormat="false" ht="15" hidden="false" customHeight="false" outlineLevel="0" collapsed="false">
      <c r="A27" s="24" t="n">
        <v>26</v>
      </c>
      <c r="B27" s="9" t="s">
        <v>249</v>
      </c>
      <c r="C27" s="25" t="n">
        <v>45666</v>
      </c>
      <c r="D27" s="25" t="n">
        <v>45671</v>
      </c>
      <c r="E27" s="9" t="s">
        <v>150</v>
      </c>
      <c r="F27" s="9" t="s">
        <v>250</v>
      </c>
      <c r="G27" s="9" t="s">
        <v>177</v>
      </c>
      <c r="H27" s="9" t="s">
        <v>153</v>
      </c>
      <c r="I27" s="17" t="s">
        <v>233</v>
      </c>
      <c r="J27" s="17" t="s">
        <v>172</v>
      </c>
      <c r="K27" s="17" t="s">
        <v>173</v>
      </c>
      <c r="L27" s="17" t="s">
        <v>174</v>
      </c>
      <c r="M27" s="26" t="n">
        <v>1</v>
      </c>
      <c r="N27" s="27" t="n">
        <v>64</v>
      </c>
      <c r="O27" s="27" t="n">
        <v>49</v>
      </c>
      <c r="P27" s="27" t="n">
        <f aca="false">ROUND(M27*N27*(1-T27),2)</f>
        <v>48</v>
      </c>
      <c r="Q27" s="27" t="n">
        <f aca="false">ROUND(M27*O27,2)</f>
        <v>49</v>
      </c>
      <c r="R27" s="27" t="n">
        <f aca="false">P27-Q27</f>
        <v>-1</v>
      </c>
      <c r="S27" s="28" t="n">
        <f aca="false">IF(P27=0,0,R27/P27)</f>
        <v>-0.0208333333333333</v>
      </c>
      <c r="T27" s="28" t="n">
        <v>0.25</v>
      </c>
    </row>
    <row r="28" customFormat="false" ht="15" hidden="false" customHeight="false" outlineLevel="0" collapsed="false">
      <c r="A28" s="19" t="n">
        <v>27</v>
      </c>
      <c r="B28" s="13" t="s">
        <v>251</v>
      </c>
      <c r="C28" s="20" t="n">
        <v>45667</v>
      </c>
      <c r="D28" s="20" t="n">
        <v>45669</v>
      </c>
      <c r="E28" s="13" t="s">
        <v>184</v>
      </c>
      <c r="F28" s="13" t="s">
        <v>252</v>
      </c>
      <c r="G28" s="13" t="s">
        <v>169</v>
      </c>
      <c r="H28" s="13" t="s">
        <v>208</v>
      </c>
      <c r="I28" s="15" t="s">
        <v>219</v>
      </c>
      <c r="J28" s="15" t="s">
        <v>155</v>
      </c>
      <c r="K28" s="15" t="s">
        <v>164</v>
      </c>
      <c r="L28" s="15" t="s">
        <v>165</v>
      </c>
      <c r="M28" s="21" t="n">
        <v>3</v>
      </c>
      <c r="N28" s="22" t="n">
        <v>920</v>
      </c>
      <c r="O28" s="22" t="n">
        <v>760</v>
      </c>
      <c r="P28" s="22" t="n">
        <f aca="false">ROUND(M28*N28*(1-T28),2)</f>
        <v>2070</v>
      </c>
      <c r="Q28" s="22" t="n">
        <f aca="false">ROUND(M28*O28,2)</f>
        <v>2280</v>
      </c>
      <c r="R28" s="22" t="n">
        <f aca="false">P28-Q28</f>
        <v>-210</v>
      </c>
      <c r="S28" s="23" t="n">
        <f aca="false">IF(P28=0,0,R28/P28)</f>
        <v>-0.101449275362319</v>
      </c>
      <c r="T28" s="23" t="n">
        <v>0.25</v>
      </c>
    </row>
    <row r="29" customFormat="false" ht="15" hidden="false" customHeight="false" outlineLevel="0" collapsed="false">
      <c r="A29" s="24" t="n">
        <v>28</v>
      </c>
      <c r="B29" s="9" t="s">
        <v>253</v>
      </c>
      <c r="C29" s="25" t="n">
        <v>45667</v>
      </c>
      <c r="D29" s="25" t="n">
        <v>45669</v>
      </c>
      <c r="E29" s="9" t="s">
        <v>184</v>
      </c>
      <c r="F29" s="9" t="s">
        <v>254</v>
      </c>
      <c r="G29" s="9" t="s">
        <v>177</v>
      </c>
      <c r="H29" s="9" t="s">
        <v>170</v>
      </c>
      <c r="I29" s="17" t="s">
        <v>229</v>
      </c>
      <c r="J29" s="17" t="s">
        <v>158</v>
      </c>
      <c r="K29" s="17" t="s">
        <v>243</v>
      </c>
      <c r="L29" s="17" t="s">
        <v>244</v>
      </c>
      <c r="M29" s="26" t="n">
        <v>4</v>
      </c>
      <c r="N29" s="27" t="n">
        <v>980</v>
      </c>
      <c r="O29" s="27" t="n">
        <v>610</v>
      </c>
      <c r="P29" s="27" t="n">
        <f aca="false">ROUND(M29*N29*(1-T29),2)</f>
        <v>3528</v>
      </c>
      <c r="Q29" s="27" t="n">
        <f aca="false">ROUND(M29*O29,2)</f>
        <v>2440</v>
      </c>
      <c r="R29" s="27" t="n">
        <f aca="false">P29-Q29</f>
        <v>1088</v>
      </c>
      <c r="S29" s="28" t="n">
        <f aca="false">IF(P29=0,0,R29/P29)</f>
        <v>0.308390022675737</v>
      </c>
      <c r="T29" s="28" t="n">
        <v>0.1</v>
      </c>
    </row>
    <row r="30" customFormat="false" ht="15" hidden="false" customHeight="false" outlineLevel="0" collapsed="false">
      <c r="A30" s="19" t="n">
        <v>29</v>
      </c>
      <c r="B30" s="13" t="s">
        <v>255</v>
      </c>
      <c r="C30" s="20" t="n">
        <v>45668</v>
      </c>
      <c r="D30" s="20" t="n">
        <v>45670</v>
      </c>
      <c r="E30" s="13" t="s">
        <v>167</v>
      </c>
      <c r="F30" s="13" t="s">
        <v>256</v>
      </c>
      <c r="G30" s="13" t="s">
        <v>169</v>
      </c>
      <c r="H30" s="13" t="s">
        <v>153</v>
      </c>
      <c r="I30" s="15" t="s">
        <v>154</v>
      </c>
      <c r="J30" s="15" t="s">
        <v>155</v>
      </c>
      <c r="K30" s="15" t="s">
        <v>164</v>
      </c>
      <c r="L30" s="15" t="s">
        <v>257</v>
      </c>
      <c r="M30" s="21" t="n">
        <v>3</v>
      </c>
      <c r="N30" s="22" t="n">
        <v>560</v>
      </c>
      <c r="O30" s="22" t="n">
        <v>445</v>
      </c>
      <c r="P30" s="22" t="n">
        <f aca="false">ROUND(M30*N30*(1-T30),2)</f>
        <v>1176</v>
      </c>
      <c r="Q30" s="22" t="n">
        <f aca="false">ROUND(M30*O30,2)</f>
        <v>1335</v>
      </c>
      <c r="R30" s="22" t="n">
        <f aca="false">P30-Q30</f>
        <v>-159</v>
      </c>
      <c r="S30" s="23" t="n">
        <f aca="false">IF(P30=0,0,R30/P30)</f>
        <v>-0.135204081632653</v>
      </c>
      <c r="T30" s="23" t="n">
        <v>0.3</v>
      </c>
    </row>
    <row r="31" customFormat="false" ht="15" hidden="false" customHeight="false" outlineLevel="0" collapsed="false">
      <c r="A31" s="24" t="n">
        <v>30</v>
      </c>
      <c r="B31" s="9" t="s">
        <v>258</v>
      </c>
      <c r="C31" s="25" t="n">
        <v>45668</v>
      </c>
      <c r="D31" s="25" t="n">
        <v>45670</v>
      </c>
      <c r="E31" s="9" t="s">
        <v>167</v>
      </c>
      <c r="F31" s="9" t="s">
        <v>226</v>
      </c>
      <c r="G31" s="9" t="s">
        <v>177</v>
      </c>
      <c r="H31" s="9" t="s">
        <v>153</v>
      </c>
      <c r="I31" s="17" t="s">
        <v>163</v>
      </c>
      <c r="J31" s="17" t="s">
        <v>158</v>
      </c>
      <c r="K31" s="17" t="s">
        <v>199</v>
      </c>
      <c r="L31" s="17" t="s">
        <v>259</v>
      </c>
      <c r="M31" s="26" t="n">
        <v>5</v>
      </c>
      <c r="N31" s="27" t="n">
        <v>320</v>
      </c>
      <c r="O31" s="27" t="n">
        <v>185</v>
      </c>
      <c r="P31" s="27" t="n">
        <f aca="false">ROUND(M31*N31*(1-T31),2)</f>
        <v>1520</v>
      </c>
      <c r="Q31" s="27" t="n">
        <f aca="false">ROUND(M31*O31,2)</f>
        <v>925</v>
      </c>
      <c r="R31" s="27" t="n">
        <f aca="false">P31-Q31</f>
        <v>595</v>
      </c>
      <c r="S31" s="28" t="n">
        <f aca="false">IF(P31=0,0,R31/P31)</f>
        <v>0.391447368421053</v>
      </c>
      <c r="T31" s="28" t="n">
        <v>0.05</v>
      </c>
    </row>
    <row r="32" customFormat="false" ht="15" hidden="false" customHeight="false" outlineLevel="0" collapsed="false">
      <c r="A32" s="19" t="n">
        <v>31</v>
      </c>
      <c r="B32" s="13" t="s">
        <v>260</v>
      </c>
      <c r="C32" s="20" t="n">
        <v>45668</v>
      </c>
      <c r="D32" s="20" t="n">
        <v>45672</v>
      </c>
      <c r="E32" s="13" t="s">
        <v>150</v>
      </c>
      <c r="F32" s="13" t="s">
        <v>261</v>
      </c>
      <c r="G32" s="13" t="s">
        <v>177</v>
      </c>
      <c r="H32" s="13" t="s">
        <v>208</v>
      </c>
      <c r="I32" s="15" t="s">
        <v>209</v>
      </c>
      <c r="J32" s="15" t="s">
        <v>155</v>
      </c>
      <c r="K32" s="15" t="s">
        <v>156</v>
      </c>
      <c r="L32" s="15" t="s">
        <v>157</v>
      </c>
      <c r="M32" s="21" t="n">
        <v>7</v>
      </c>
      <c r="N32" s="22" t="n">
        <v>295</v>
      </c>
      <c r="O32" s="22" t="n">
        <v>235</v>
      </c>
      <c r="P32" s="22" t="n">
        <f aca="false">ROUND(M32*N32*(1-T32),2)</f>
        <v>1652</v>
      </c>
      <c r="Q32" s="22" t="n">
        <f aca="false">ROUND(M32*O32,2)</f>
        <v>1645</v>
      </c>
      <c r="R32" s="22" t="n">
        <f aca="false">P32-Q32</f>
        <v>7</v>
      </c>
      <c r="S32" s="23" t="n">
        <f aca="false">IF(P32=0,0,R32/P32)</f>
        <v>0.00423728813559322</v>
      </c>
      <c r="T32" s="23" t="n">
        <v>0.2</v>
      </c>
    </row>
    <row r="33" customFormat="false" ht="15" hidden="false" customHeight="false" outlineLevel="0" collapsed="false">
      <c r="A33" s="24" t="n">
        <v>32</v>
      </c>
      <c r="B33" s="9" t="s">
        <v>262</v>
      </c>
      <c r="C33" s="25" t="n">
        <v>45668</v>
      </c>
      <c r="D33" s="25" t="n">
        <v>45674</v>
      </c>
      <c r="E33" s="9" t="s">
        <v>150</v>
      </c>
      <c r="F33" s="9" t="s">
        <v>263</v>
      </c>
      <c r="G33" s="9" t="s">
        <v>177</v>
      </c>
      <c r="H33" s="9" t="s">
        <v>153</v>
      </c>
      <c r="I33" s="17" t="s">
        <v>154</v>
      </c>
      <c r="J33" s="17" t="s">
        <v>172</v>
      </c>
      <c r="K33" s="17" t="s">
        <v>191</v>
      </c>
      <c r="L33" s="17" t="s">
        <v>192</v>
      </c>
      <c r="M33" s="26" t="n">
        <v>3</v>
      </c>
      <c r="N33" s="27" t="n">
        <v>28</v>
      </c>
      <c r="O33" s="27" t="n">
        <v>13</v>
      </c>
      <c r="P33" s="27" t="n">
        <f aca="false">ROUND(M33*N33*(1-T33),2)</f>
        <v>84</v>
      </c>
      <c r="Q33" s="27" t="n">
        <f aca="false">ROUND(M33*O33,2)</f>
        <v>39</v>
      </c>
      <c r="R33" s="27" t="n">
        <f aca="false">P33-Q33</f>
        <v>45</v>
      </c>
      <c r="S33" s="28" t="n">
        <f aca="false">IF(P33=0,0,R33/P33)</f>
        <v>0.535714285714286</v>
      </c>
      <c r="T33" s="28" t="n">
        <v>0</v>
      </c>
    </row>
    <row r="34" customFormat="false" ht="15" hidden="false" customHeight="false" outlineLevel="0" collapsed="false">
      <c r="A34" s="19" t="n">
        <v>33</v>
      </c>
      <c r="B34" s="13" t="s">
        <v>264</v>
      </c>
      <c r="C34" s="20" t="n">
        <v>45668</v>
      </c>
      <c r="D34" s="20" t="n">
        <v>45672</v>
      </c>
      <c r="E34" s="13" t="s">
        <v>150</v>
      </c>
      <c r="F34" s="13" t="s">
        <v>239</v>
      </c>
      <c r="G34" s="13" t="s">
        <v>177</v>
      </c>
      <c r="H34" s="13" t="s">
        <v>153</v>
      </c>
      <c r="I34" s="15" t="s">
        <v>236</v>
      </c>
      <c r="J34" s="15" t="s">
        <v>158</v>
      </c>
      <c r="K34" s="15" t="s">
        <v>210</v>
      </c>
      <c r="L34" s="15" t="s">
        <v>265</v>
      </c>
      <c r="M34" s="21" t="n">
        <v>3</v>
      </c>
      <c r="N34" s="22" t="n">
        <v>790</v>
      </c>
      <c r="O34" s="22" t="n">
        <v>645</v>
      </c>
      <c r="P34" s="22" t="n">
        <f aca="false">ROUND(M34*N34*(1-T34),2)</f>
        <v>1896</v>
      </c>
      <c r="Q34" s="22" t="n">
        <f aca="false">ROUND(M34*O34,2)</f>
        <v>1935</v>
      </c>
      <c r="R34" s="22" t="n">
        <f aca="false">P34-Q34</f>
        <v>-39</v>
      </c>
      <c r="S34" s="23" t="n">
        <f aca="false">IF(P34=0,0,R34/P34)</f>
        <v>-0.0205696202531646</v>
      </c>
      <c r="T34" s="23" t="n">
        <v>0.2</v>
      </c>
    </row>
    <row r="35" customFormat="false" ht="15" hidden="false" customHeight="false" outlineLevel="0" collapsed="false">
      <c r="A35" s="24" t="n">
        <v>34</v>
      </c>
      <c r="B35" s="9" t="s">
        <v>264</v>
      </c>
      <c r="C35" s="25" t="n">
        <v>45668</v>
      </c>
      <c r="D35" s="25" t="n">
        <v>45672</v>
      </c>
      <c r="E35" s="9" t="s">
        <v>150</v>
      </c>
      <c r="F35" s="9" t="s">
        <v>239</v>
      </c>
      <c r="G35" s="9" t="s">
        <v>177</v>
      </c>
      <c r="H35" s="9" t="s">
        <v>153</v>
      </c>
      <c r="I35" s="17" t="s">
        <v>236</v>
      </c>
      <c r="J35" s="17" t="s">
        <v>158</v>
      </c>
      <c r="K35" s="17" t="s">
        <v>199</v>
      </c>
      <c r="L35" s="17" t="s">
        <v>266</v>
      </c>
      <c r="M35" s="26" t="n">
        <v>7</v>
      </c>
      <c r="N35" s="27" t="n">
        <v>899</v>
      </c>
      <c r="O35" s="27" t="n">
        <v>540</v>
      </c>
      <c r="P35" s="27" t="n">
        <f aca="false">ROUND(M35*N35*(1-T35),2)</f>
        <v>6293</v>
      </c>
      <c r="Q35" s="27" t="n">
        <f aca="false">ROUND(M35*O35,2)</f>
        <v>3780</v>
      </c>
      <c r="R35" s="27" t="n">
        <f aca="false">P35-Q35</f>
        <v>2513</v>
      </c>
      <c r="S35" s="28" t="n">
        <f aca="false">IF(P35=0,0,R35/P35)</f>
        <v>0.399332591768632</v>
      </c>
      <c r="T35" s="28" t="n">
        <v>0</v>
      </c>
    </row>
    <row r="36" customFormat="false" ht="15" hidden="false" customHeight="false" outlineLevel="0" collapsed="false">
      <c r="A36" s="19" t="n">
        <v>35</v>
      </c>
      <c r="B36" s="13" t="s">
        <v>267</v>
      </c>
      <c r="C36" s="20" t="n">
        <v>45670</v>
      </c>
      <c r="D36" s="20" t="n">
        <v>45676</v>
      </c>
      <c r="E36" s="13" t="s">
        <v>150</v>
      </c>
      <c r="F36" s="13" t="s">
        <v>268</v>
      </c>
      <c r="G36" s="13" t="s">
        <v>177</v>
      </c>
      <c r="H36" s="13" t="s">
        <v>153</v>
      </c>
      <c r="I36" s="15" t="s">
        <v>236</v>
      </c>
      <c r="J36" s="15" t="s">
        <v>158</v>
      </c>
      <c r="K36" s="15" t="s">
        <v>199</v>
      </c>
      <c r="L36" s="15" t="s">
        <v>266</v>
      </c>
      <c r="M36" s="21" t="n">
        <v>2</v>
      </c>
      <c r="N36" s="22" t="n">
        <v>899</v>
      </c>
      <c r="O36" s="22" t="n">
        <v>540</v>
      </c>
      <c r="P36" s="22" t="n">
        <f aca="false">ROUND(M36*N36*(1-T36),2)</f>
        <v>1798</v>
      </c>
      <c r="Q36" s="22" t="n">
        <f aca="false">ROUND(M36*O36,2)</f>
        <v>1080</v>
      </c>
      <c r="R36" s="22" t="n">
        <f aca="false">P36-Q36</f>
        <v>718</v>
      </c>
      <c r="S36" s="23" t="n">
        <f aca="false">IF(P36=0,0,R36/P36)</f>
        <v>0.399332591768632</v>
      </c>
      <c r="T36" s="23" t="n">
        <v>0</v>
      </c>
    </row>
    <row r="37" customFormat="false" ht="15" hidden="false" customHeight="false" outlineLevel="0" collapsed="false">
      <c r="A37" s="24" t="n">
        <v>36</v>
      </c>
      <c r="B37" s="9" t="s">
        <v>269</v>
      </c>
      <c r="C37" s="25" t="n">
        <v>45670</v>
      </c>
      <c r="D37" s="25" t="n">
        <v>45674</v>
      </c>
      <c r="E37" s="9" t="s">
        <v>150</v>
      </c>
      <c r="F37" s="9" t="s">
        <v>270</v>
      </c>
      <c r="G37" s="9" t="s">
        <v>169</v>
      </c>
      <c r="H37" s="9" t="s">
        <v>170</v>
      </c>
      <c r="I37" s="17" t="s">
        <v>271</v>
      </c>
      <c r="J37" s="17" t="s">
        <v>158</v>
      </c>
      <c r="K37" s="17" t="s">
        <v>199</v>
      </c>
      <c r="L37" s="17" t="s">
        <v>266</v>
      </c>
      <c r="M37" s="26" t="n">
        <v>4</v>
      </c>
      <c r="N37" s="27" t="n">
        <v>899</v>
      </c>
      <c r="O37" s="27" t="n">
        <v>540</v>
      </c>
      <c r="P37" s="27" t="n">
        <f aca="false">ROUND(M37*N37*(1-T37),2)</f>
        <v>3596</v>
      </c>
      <c r="Q37" s="27" t="n">
        <f aca="false">ROUND(M37*O37,2)</f>
        <v>2160</v>
      </c>
      <c r="R37" s="27" t="n">
        <f aca="false">P37-Q37</f>
        <v>1436</v>
      </c>
      <c r="S37" s="28" t="n">
        <f aca="false">IF(P37=0,0,R37/P37)</f>
        <v>0.399332591768632</v>
      </c>
      <c r="T37" s="28" t="n">
        <v>0</v>
      </c>
    </row>
    <row r="38" customFormat="false" ht="15" hidden="false" customHeight="false" outlineLevel="0" collapsed="false">
      <c r="A38" s="19" t="n">
        <v>37</v>
      </c>
      <c r="B38" s="13" t="s">
        <v>272</v>
      </c>
      <c r="C38" s="20" t="n">
        <v>45670</v>
      </c>
      <c r="D38" s="20" t="n">
        <v>45672</v>
      </c>
      <c r="E38" s="13" t="s">
        <v>184</v>
      </c>
      <c r="F38" s="13" t="s">
        <v>273</v>
      </c>
      <c r="G38" s="13" t="s">
        <v>177</v>
      </c>
      <c r="H38" s="13" t="s">
        <v>153</v>
      </c>
      <c r="I38" s="15" t="s">
        <v>154</v>
      </c>
      <c r="J38" s="15" t="s">
        <v>158</v>
      </c>
      <c r="K38" s="15" t="s">
        <v>159</v>
      </c>
      <c r="L38" s="15" t="s">
        <v>160</v>
      </c>
      <c r="M38" s="21" t="n">
        <v>3</v>
      </c>
      <c r="N38" s="22" t="n">
        <v>389</v>
      </c>
      <c r="O38" s="22" t="n">
        <v>235</v>
      </c>
      <c r="P38" s="22" t="n">
        <f aca="false">ROUND(M38*N38*(1-T38),2)</f>
        <v>1108.65</v>
      </c>
      <c r="Q38" s="22" t="n">
        <f aca="false">ROUND(M38*O38,2)</f>
        <v>705</v>
      </c>
      <c r="R38" s="22" t="n">
        <f aca="false">P38-Q38</f>
        <v>403.65</v>
      </c>
      <c r="S38" s="23" t="n">
        <f aca="false">IF(P38=0,0,R38/P38)</f>
        <v>0.364091462589636</v>
      </c>
      <c r="T38" s="23" t="n">
        <v>0.05</v>
      </c>
    </row>
    <row r="39" customFormat="false" ht="15" hidden="false" customHeight="false" outlineLevel="0" collapsed="false">
      <c r="A39" s="24" t="n">
        <v>38</v>
      </c>
      <c r="B39" s="9" t="s">
        <v>274</v>
      </c>
      <c r="C39" s="25" t="n">
        <v>45671</v>
      </c>
      <c r="D39" s="25" t="n">
        <v>45677</v>
      </c>
      <c r="E39" s="9" t="s">
        <v>150</v>
      </c>
      <c r="F39" s="9" t="s">
        <v>275</v>
      </c>
      <c r="G39" s="9" t="s">
        <v>169</v>
      </c>
      <c r="H39" s="9" t="s">
        <v>153</v>
      </c>
      <c r="I39" s="17" t="s">
        <v>233</v>
      </c>
      <c r="J39" s="17" t="s">
        <v>158</v>
      </c>
      <c r="K39" s="17" t="s">
        <v>243</v>
      </c>
      <c r="L39" s="17" t="s">
        <v>276</v>
      </c>
      <c r="M39" s="26" t="n">
        <v>3</v>
      </c>
      <c r="N39" s="27" t="n">
        <v>1250</v>
      </c>
      <c r="O39" s="27" t="n">
        <v>780</v>
      </c>
      <c r="P39" s="27" t="n">
        <f aca="false">ROUND(M39*N39*(1-T39),2)</f>
        <v>3562.5</v>
      </c>
      <c r="Q39" s="27" t="n">
        <f aca="false">ROUND(M39*O39,2)</f>
        <v>2340</v>
      </c>
      <c r="R39" s="27" t="n">
        <f aca="false">P39-Q39</f>
        <v>1222.5</v>
      </c>
      <c r="S39" s="28" t="n">
        <f aca="false">IF(P39=0,0,R39/P39)</f>
        <v>0.343157894736842</v>
      </c>
      <c r="T39" s="28" t="n">
        <v>0.05</v>
      </c>
    </row>
    <row r="40" customFormat="false" ht="15" hidden="false" customHeight="false" outlineLevel="0" collapsed="false">
      <c r="A40" s="19" t="n">
        <v>39</v>
      </c>
      <c r="B40" s="13" t="s">
        <v>277</v>
      </c>
      <c r="C40" s="20" t="n">
        <v>45671</v>
      </c>
      <c r="D40" s="20" t="n">
        <v>45677</v>
      </c>
      <c r="E40" s="13" t="s">
        <v>150</v>
      </c>
      <c r="F40" s="13" t="s">
        <v>278</v>
      </c>
      <c r="G40" s="13" t="s">
        <v>169</v>
      </c>
      <c r="H40" s="13" t="s">
        <v>186</v>
      </c>
      <c r="I40" s="15" t="s">
        <v>224</v>
      </c>
      <c r="J40" s="15" t="s">
        <v>172</v>
      </c>
      <c r="K40" s="15" t="s">
        <v>195</v>
      </c>
      <c r="L40" s="15" t="s">
        <v>196</v>
      </c>
      <c r="M40" s="21" t="n">
        <v>5</v>
      </c>
      <c r="N40" s="22" t="n">
        <v>58</v>
      </c>
      <c r="O40" s="22" t="n">
        <v>31</v>
      </c>
      <c r="P40" s="22" t="n">
        <f aca="false">ROUND(M40*N40*(1-T40),2)</f>
        <v>290</v>
      </c>
      <c r="Q40" s="22" t="n">
        <f aca="false">ROUND(M40*O40,2)</f>
        <v>155</v>
      </c>
      <c r="R40" s="22" t="n">
        <f aca="false">P40-Q40</f>
        <v>135</v>
      </c>
      <c r="S40" s="23" t="n">
        <f aca="false">IF(P40=0,0,R40/P40)</f>
        <v>0.46551724137931</v>
      </c>
      <c r="T40" s="23" t="n">
        <v>0</v>
      </c>
    </row>
    <row r="41" customFormat="false" ht="15" hidden="false" customHeight="false" outlineLevel="0" collapsed="false">
      <c r="A41" s="24" t="n">
        <v>40</v>
      </c>
      <c r="B41" s="9" t="s">
        <v>279</v>
      </c>
      <c r="C41" s="25" t="n">
        <v>45671</v>
      </c>
      <c r="D41" s="25" t="n">
        <v>45677</v>
      </c>
      <c r="E41" s="9" t="s">
        <v>150</v>
      </c>
      <c r="F41" s="9" t="s">
        <v>280</v>
      </c>
      <c r="G41" s="9" t="s">
        <v>177</v>
      </c>
      <c r="H41" s="9" t="s">
        <v>153</v>
      </c>
      <c r="I41" s="17" t="s">
        <v>233</v>
      </c>
      <c r="J41" s="17" t="s">
        <v>158</v>
      </c>
      <c r="K41" s="17" t="s">
        <v>199</v>
      </c>
      <c r="L41" s="17" t="s">
        <v>200</v>
      </c>
      <c r="M41" s="26" t="n">
        <v>3</v>
      </c>
      <c r="N41" s="27" t="n">
        <v>449</v>
      </c>
      <c r="O41" s="27" t="n">
        <v>275</v>
      </c>
      <c r="P41" s="27" t="n">
        <f aca="false">ROUND(M41*N41*(1-T41),2)</f>
        <v>1212.3</v>
      </c>
      <c r="Q41" s="27" t="n">
        <f aca="false">ROUND(M41*O41,2)</f>
        <v>825</v>
      </c>
      <c r="R41" s="27" t="n">
        <f aca="false">P41-Q41</f>
        <v>387.3</v>
      </c>
      <c r="S41" s="28" t="n">
        <f aca="false">IF(P41=0,0,R41/P41)</f>
        <v>0.319475377381836</v>
      </c>
      <c r="T41" s="28" t="n">
        <v>0.1</v>
      </c>
    </row>
    <row r="42" customFormat="false" ht="15" hidden="false" customHeight="false" outlineLevel="0" collapsed="false">
      <c r="A42" s="19" t="n">
        <v>41</v>
      </c>
      <c r="B42" s="13" t="s">
        <v>281</v>
      </c>
      <c r="C42" s="20" t="n">
        <v>45673</v>
      </c>
      <c r="D42" s="20" t="n">
        <v>45678</v>
      </c>
      <c r="E42" s="13" t="s">
        <v>150</v>
      </c>
      <c r="F42" s="13" t="s">
        <v>282</v>
      </c>
      <c r="G42" s="13" t="s">
        <v>169</v>
      </c>
      <c r="H42" s="13" t="s">
        <v>208</v>
      </c>
      <c r="I42" s="15" t="s">
        <v>247</v>
      </c>
      <c r="J42" s="15" t="s">
        <v>155</v>
      </c>
      <c r="K42" s="15" t="s">
        <v>164</v>
      </c>
      <c r="L42" s="15" t="s">
        <v>165</v>
      </c>
      <c r="M42" s="21" t="n">
        <v>1</v>
      </c>
      <c r="N42" s="22" t="n">
        <v>920</v>
      </c>
      <c r="O42" s="22" t="n">
        <v>760</v>
      </c>
      <c r="P42" s="22" t="n">
        <f aca="false">ROUND(M42*N42*(1-T42),2)</f>
        <v>736</v>
      </c>
      <c r="Q42" s="22" t="n">
        <f aca="false">ROUND(M42*O42,2)</f>
        <v>760</v>
      </c>
      <c r="R42" s="22" t="n">
        <f aca="false">P42-Q42</f>
        <v>-24</v>
      </c>
      <c r="S42" s="23" t="n">
        <f aca="false">IF(P42=0,0,R42/P42)</f>
        <v>-0.0326086956521739</v>
      </c>
      <c r="T42" s="23" t="n">
        <v>0.2</v>
      </c>
    </row>
    <row r="43" customFormat="false" ht="15" hidden="false" customHeight="false" outlineLevel="0" collapsed="false">
      <c r="A43" s="24" t="n">
        <v>42</v>
      </c>
      <c r="B43" s="9" t="s">
        <v>283</v>
      </c>
      <c r="C43" s="25" t="n">
        <v>45673</v>
      </c>
      <c r="D43" s="25" t="n">
        <v>45679</v>
      </c>
      <c r="E43" s="9" t="s">
        <v>150</v>
      </c>
      <c r="F43" s="9" t="s">
        <v>284</v>
      </c>
      <c r="G43" s="9" t="s">
        <v>177</v>
      </c>
      <c r="H43" s="9" t="s">
        <v>208</v>
      </c>
      <c r="I43" s="17" t="s">
        <v>242</v>
      </c>
      <c r="J43" s="17" t="s">
        <v>158</v>
      </c>
      <c r="K43" s="17" t="s">
        <v>210</v>
      </c>
      <c r="L43" s="17" t="s">
        <v>211</v>
      </c>
      <c r="M43" s="26" t="n">
        <v>6</v>
      </c>
      <c r="N43" s="27" t="n">
        <v>640</v>
      </c>
      <c r="O43" s="27" t="n">
        <v>460</v>
      </c>
      <c r="P43" s="27" t="n">
        <f aca="false">ROUND(M43*N43*(1-T43),2)</f>
        <v>3456</v>
      </c>
      <c r="Q43" s="27" t="n">
        <f aca="false">ROUND(M43*O43,2)</f>
        <v>2760</v>
      </c>
      <c r="R43" s="27" t="n">
        <f aca="false">P43-Q43</f>
        <v>696</v>
      </c>
      <c r="S43" s="28" t="n">
        <f aca="false">IF(P43=0,0,R43/P43)</f>
        <v>0.201388888888889</v>
      </c>
      <c r="T43" s="28" t="n">
        <v>0.1</v>
      </c>
    </row>
    <row r="44" customFormat="false" ht="15" hidden="false" customHeight="false" outlineLevel="0" collapsed="false">
      <c r="A44" s="19" t="n">
        <v>43</v>
      </c>
      <c r="B44" s="13" t="s">
        <v>285</v>
      </c>
      <c r="C44" s="20" t="n">
        <v>45673</v>
      </c>
      <c r="D44" s="20" t="n">
        <v>45678</v>
      </c>
      <c r="E44" s="13" t="s">
        <v>150</v>
      </c>
      <c r="F44" s="13" t="s">
        <v>286</v>
      </c>
      <c r="G44" s="13" t="s">
        <v>177</v>
      </c>
      <c r="H44" s="13" t="s">
        <v>208</v>
      </c>
      <c r="I44" s="15" t="s">
        <v>287</v>
      </c>
      <c r="J44" s="15" t="s">
        <v>155</v>
      </c>
      <c r="K44" s="15" t="s">
        <v>288</v>
      </c>
      <c r="L44" s="15" t="s">
        <v>289</v>
      </c>
      <c r="M44" s="21" t="n">
        <v>3</v>
      </c>
      <c r="N44" s="22" t="n">
        <v>185</v>
      </c>
      <c r="O44" s="22" t="n">
        <v>110</v>
      </c>
      <c r="P44" s="22" t="n">
        <f aca="false">ROUND(M44*N44*(1-T44),2)</f>
        <v>555</v>
      </c>
      <c r="Q44" s="22" t="n">
        <f aca="false">ROUND(M44*O44,2)</f>
        <v>330</v>
      </c>
      <c r="R44" s="22" t="n">
        <f aca="false">P44-Q44</f>
        <v>225</v>
      </c>
      <c r="S44" s="23" t="n">
        <f aca="false">IF(P44=0,0,R44/P44)</f>
        <v>0.405405405405405</v>
      </c>
      <c r="T44" s="23" t="n">
        <v>0</v>
      </c>
    </row>
    <row r="45" customFormat="false" ht="15" hidden="false" customHeight="false" outlineLevel="0" collapsed="false">
      <c r="A45" s="24" t="n">
        <v>44</v>
      </c>
      <c r="B45" s="9" t="s">
        <v>290</v>
      </c>
      <c r="C45" s="25" t="n">
        <v>45674</v>
      </c>
      <c r="D45" s="25" t="n">
        <v>45679</v>
      </c>
      <c r="E45" s="9" t="s">
        <v>150</v>
      </c>
      <c r="F45" s="9" t="s">
        <v>291</v>
      </c>
      <c r="G45" s="9" t="s">
        <v>177</v>
      </c>
      <c r="H45" s="9" t="s">
        <v>170</v>
      </c>
      <c r="I45" s="17" t="s">
        <v>229</v>
      </c>
      <c r="J45" s="17" t="s">
        <v>155</v>
      </c>
      <c r="K45" s="17" t="s">
        <v>215</v>
      </c>
      <c r="L45" s="17" t="s">
        <v>292</v>
      </c>
      <c r="M45" s="26" t="n">
        <v>2</v>
      </c>
      <c r="N45" s="27" t="n">
        <v>425</v>
      </c>
      <c r="O45" s="27" t="n">
        <v>265</v>
      </c>
      <c r="P45" s="27" t="n">
        <f aca="false">ROUND(M45*N45*(1-T45),2)</f>
        <v>850</v>
      </c>
      <c r="Q45" s="27" t="n">
        <f aca="false">ROUND(M45*O45,2)</f>
        <v>530</v>
      </c>
      <c r="R45" s="27" t="n">
        <f aca="false">P45-Q45</f>
        <v>320</v>
      </c>
      <c r="S45" s="28" t="n">
        <f aca="false">IF(P45=0,0,R45/P45)</f>
        <v>0.376470588235294</v>
      </c>
      <c r="T45" s="28" t="n">
        <v>0</v>
      </c>
    </row>
    <row r="46" customFormat="false" ht="15" hidden="false" customHeight="false" outlineLevel="0" collapsed="false">
      <c r="A46" s="19" t="n">
        <v>45</v>
      </c>
      <c r="B46" s="13" t="s">
        <v>293</v>
      </c>
      <c r="C46" s="20" t="n">
        <v>45674</v>
      </c>
      <c r="D46" s="20" t="n">
        <v>45674</v>
      </c>
      <c r="E46" s="13" t="s">
        <v>179</v>
      </c>
      <c r="F46" s="13" t="s">
        <v>294</v>
      </c>
      <c r="G46" s="13" t="s">
        <v>169</v>
      </c>
      <c r="H46" s="13" t="s">
        <v>186</v>
      </c>
      <c r="I46" s="15" t="s">
        <v>224</v>
      </c>
      <c r="J46" s="15" t="s">
        <v>172</v>
      </c>
      <c r="K46" s="15" t="s">
        <v>204</v>
      </c>
      <c r="L46" s="15" t="s">
        <v>205</v>
      </c>
      <c r="M46" s="21" t="n">
        <v>2</v>
      </c>
      <c r="N46" s="22" t="n">
        <v>195</v>
      </c>
      <c r="O46" s="22" t="n">
        <v>122</v>
      </c>
      <c r="P46" s="22" t="n">
        <f aca="false">ROUND(M46*N46*(1-T46),2)</f>
        <v>351</v>
      </c>
      <c r="Q46" s="22" t="n">
        <f aca="false">ROUND(M46*O46,2)</f>
        <v>244</v>
      </c>
      <c r="R46" s="22" t="n">
        <f aca="false">P46-Q46</f>
        <v>107</v>
      </c>
      <c r="S46" s="23" t="n">
        <f aca="false">IF(P46=0,0,R46/P46)</f>
        <v>0.304843304843305</v>
      </c>
      <c r="T46" s="23" t="n">
        <v>0.1</v>
      </c>
    </row>
    <row r="47" customFormat="false" ht="15" hidden="false" customHeight="false" outlineLevel="0" collapsed="false">
      <c r="A47" s="24" t="n">
        <v>46</v>
      </c>
      <c r="B47" s="9" t="s">
        <v>295</v>
      </c>
      <c r="C47" s="25" t="n">
        <v>45675</v>
      </c>
      <c r="D47" s="25" t="n">
        <v>45680</v>
      </c>
      <c r="E47" s="9" t="s">
        <v>150</v>
      </c>
      <c r="F47" s="9" t="s">
        <v>296</v>
      </c>
      <c r="G47" s="9" t="s">
        <v>177</v>
      </c>
      <c r="H47" s="9" t="s">
        <v>170</v>
      </c>
      <c r="I47" s="17" t="s">
        <v>229</v>
      </c>
      <c r="J47" s="17" t="s">
        <v>155</v>
      </c>
      <c r="K47" s="17" t="s">
        <v>164</v>
      </c>
      <c r="L47" s="17" t="s">
        <v>165</v>
      </c>
      <c r="M47" s="26" t="n">
        <v>7</v>
      </c>
      <c r="N47" s="27" t="n">
        <v>920</v>
      </c>
      <c r="O47" s="27" t="n">
        <v>760</v>
      </c>
      <c r="P47" s="27" t="n">
        <f aca="false">ROUND(M47*N47*(1-T47),2)</f>
        <v>5152</v>
      </c>
      <c r="Q47" s="27" t="n">
        <f aca="false">ROUND(M47*O47,2)</f>
        <v>5320</v>
      </c>
      <c r="R47" s="27" t="n">
        <f aca="false">P47-Q47</f>
        <v>-168</v>
      </c>
      <c r="S47" s="28" t="n">
        <f aca="false">IF(P47=0,0,R47/P47)</f>
        <v>-0.0326086956521739</v>
      </c>
      <c r="T47" s="28" t="n">
        <v>0.2</v>
      </c>
    </row>
    <row r="48" customFormat="false" ht="15" hidden="false" customHeight="false" outlineLevel="0" collapsed="false">
      <c r="A48" s="19" t="n">
        <v>47</v>
      </c>
      <c r="B48" s="13" t="s">
        <v>297</v>
      </c>
      <c r="C48" s="20" t="n">
        <v>45675</v>
      </c>
      <c r="D48" s="20" t="n">
        <v>45675</v>
      </c>
      <c r="E48" s="13" t="s">
        <v>179</v>
      </c>
      <c r="F48" s="13" t="s">
        <v>298</v>
      </c>
      <c r="G48" s="13" t="s">
        <v>152</v>
      </c>
      <c r="H48" s="13" t="s">
        <v>170</v>
      </c>
      <c r="I48" s="15" t="s">
        <v>190</v>
      </c>
      <c r="J48" s="15" t="s">
        <v>158</v>
      </c>
      <c r="K48" s="15" t="s">
        <v>210</v>
      </c>
      <c r="L48" s="15" t="s">
        <v>265</v>
      </c>
      <c r="M48" s="21" t="n">
        <v>4</v>
      </c>
      <c r="N48" s="22" t="n">
        <v>790</v>
      </c>
      <c r="O48" s="22" t="n">
        <v>645</v>
      </c>
      <c r="P48" s="22" t="n">
        <f aca="false">ROUND(M48*N48*(1-T48),2)</f>
        <v>2212</v>
      </c>
      <c r="Q48" s="22" t="n">
        <f aca="false">ROUND(M48*O48,2)</f>
        <v>2580</v>
      </c>
      <c r="R48" s="22" t="n">
        <f aca="false">P48-Q48</f>
        <v>-368</v>
      </c>
      <c r="S48" s="23" t="n">
        <f aca="false">IF(P48=0,0,R48/P48)</f>
        <v>-0.166365280289331</v>
      </c>
      <c r="T48" s="23" t="n">
        <v>0.3</v>
      </c>
    </row>
    <row r="49" customFormat="false" ht="15" hidden="false" customHeight="false" outlineLevel="0" collapsed="false">
      <c r="A49" s="24" t="n">
        <v>48</v>
      </c>
      <c r="B49" s="9" t="s">
        <v>299</v>
      </c>
      <c r="C49" s="25" t="n">
        <v>45675</v>
      </c>
      <c r="D49" s="25" t="n">
        <v>45681</v>
      </c>
      <c r="E49" s="9" t="s">
        <v>150</v>
      </c>
      <c r="F49" s="9" t="s">
        <v>300</v>
      </c>
      <c r="G49" s="9" t="s">
        <v>177</v>
      </c>
      <c r="H49" s="9" t="s">
        <v>153</v>
      </c>
      <c r="I49" s="17" t="s">
        <v>163</v>
      </c>
      <c r="J49" s="17" t="s">
        <v>158</v>
      </c>
      <c r="K49" s="17" t="s">
        <v>243</v>
      </c>
      <c r="L49" s="17" t="s">
        <v>276</v>
      </c>
      <c r="M49" s="26" t="n">
        <v>2</v>
      </c>
      <c r="N49" s="27" t="n">
        <v>1250</v>
      </c>
      <c r="O49" s="27" t="n">
        <v>780</v>
      </c>
      <c r="P49" s="27" t="n">
        <f aca="false">ROUND(M49*N49*(1-T49),2)</f>
        <v>2375</v>
      </c>
      <c r="Q49" s="27" t="n">
        <f aca="false">ROUND(M49*O49,2)</f>
        <v>1560</v>
      </c>
      <c r="R49" s="27" t="n">
        <f aca="false">P49-Q49</f>
        <v>815</v>
      </c>
      <c r="S49" s="28" t="n">
        <f aca="false">IF(P49=0,0,R49/P49)</f>
        <v>0.343157894736842</v>
      </c>
      <c r="T49" s="28" t="n">
        <v>0.05</v>
      </c>
    </row>
    <row r="50" customFormat="false" ht="15" hidden="false" customHeight="false" outlineLevel="0" collapsed="false">
      <c r="A50" s="19" t="n">
        <v>49</v>
      </c>
      <c r="B50" s="13" t="s">
        <v>301</v>
      </c>
      <c r="C50" s="20" t="n">
        <v>45675</v>
      </c>
      <c r="D50" s="20" t="n">
        <v>45679</v>
      </c>
      <c r="E50" s="13" t="s">
        <v>150</v>
      </c>
      <c r="F50" s="13" t="s">
        <v>302</v>
      </c>
      <c r="G50" s="13" t="s">
        <v>177</v>
      </c>
      <c r="H50" s="13" t="s">
        <v>153</v>
      </c>
      <c r="I50" s="15" t="s">
        <v>233</v>
      </c>
      <c r="J50" s="15" t="s">
        <v>155</v>
      </c>
      <c r="K50" s="15" t="s">
        <v>288</v>
      </c>
      <c r="L50" s="15" t="s">
        <v>289</v>
      </c>
      <c r="M50" s="21" t="n">
        <v>1</v>
      </c>
      <c r="N50" s="22" t="n">
        <v>185</v>
      </c>
      <c r="O50" s="22" t="n">
        <v>110</v>
      </c>
      <c r="P50" s="22" t="n">
        <f aca="false">ROUND(M50*N50*(1-T50),2)</f>
        <v>185</v>
      </c>
      <c r="Q50" s="22" t="n">
        <f aca="false">ROUND(M50*O50,2)</f>
        <v>110</v>
      </c>
      <c r="R50" s="22" t="n">
        <f aca="false">P50-Q50</f>
        <v>75</v>
      </c>
      <c r="S50" s="23" t="n">
        <f aca="false">IF(P50=0,0,R50/P50)</f>
        <v>0.405405405405405</v>
      </c>
      <c r="T50" s="23" t="n">
        <v>0</v>
      </c>
    </row>
    <row r="51" customFormat="false" ht="15" hidden="false" customHeight="false" outlineLevel="0" collapsed="false">
      <c r="A51" s="24" t="n">
        <v>50</v>
      </c>
      <c r="B51" s="9" t="s">
        <v>303</v>
      </c>
      <c r="C51" s="25" t="n">
        <v>45675</v>
      </c>
      <c r="D51" s="25" t="n">
        <v>45679</v>
      </c>
      <c r="E51" s="9" t="s">
        <v>150</v>
      </c>
      <c r="F51" s="9" t="s">
        <v>304</v>
      </c>
      <c r="G51" s="9" t="s">
        <v>152</v>
      </c>
      <c r="H51" s="9" t="s">
        <v>153</v>
      </c>
      <c r="I51" s="17" t="s">
        <v>233</v>
      </c>
      <c r="J51" s="17" t="s">
        <v>172</v>
      </c>
      <c r="K51" s="17" t="s">
        <v>305</v>
      </c>
      <c r="L51" s="17" t="s">
        <v>306</v>
      </c>
      <c r="M51" s="26" t="n">
        <v>5</v>
      </c>
      <c r="N51" s="27" t="n">
        <v>145</v>
      </c>
      <c r="O51" s="27" t="n">
        <v>88</v>
      </c>
      <c r="P51" s="27" t="n">
        <f aca="false">ROUND(M51*N51*(1-T51),2)</f>
        <v>725</v>
      </c>
      <c r="Q51" s="27" t="n">
        <f aca="false">ROUND(M51*O51,2)</f>
        <v>440</v>
      </c>
      <c r="R51" s="27" t="n">
        <f aca="false">P51-Q51</f>
        <v>285</v>
      </c>
      <c r="S51" s="28" t="n">
        <f aca="false">IF(P51=0,0,R51/P51)</f>
        <v>0.393103448275862</v>
      </c>
      <c r="T51" s="28" t="n">
        <v>0</v>
      </c>
    </row>
    <row r="52" customFormat="false" ht="15" hidden="false" customHeight="false" outlineLevel="0" collapsed="false">
      <c r="A52" s="19" t="n">
        <v>51</v>
      </c>
      <c r="B52" s="13" t="s">
        <v>307</v>
      </c>
      <c r="C52" s="20" t="n">
        <v>45676</v>
      </c>
      <c r="D52" s="20" t="n">
        <v>45680</v>
      </c>
      <c r="E52" s="13" t="s">
        <v>150</v>
      </c>
      <c r="F52" s="13" t="s">
        <v>275</v>
      </c>
      <c r="G52" s="13" t="s">
        <v>169</v>
      </c>
      <c r="H52" s="13" t="s">
        <v>208</v>
      </c>
      <c r="I52" s="15" t="s">
        <v>242</v>
      </c>
      <c r="J52" s="15" t="s">
        <v>172</v>
      </c>
      <c r="K52" s="15" t="s">
        <v>195</v>
      </c>
      <c r="L52" s="15" t="s">
        <v>196</v>
      </c>
      <c r="M52" s="21" t="n">
        <v>1</v>
      </c>
      <c r="N52" s="22" t="n">
        <v>58</v>
      </c>
      <c r="O52" s="22" t="n">
        <v>31</v>
      </c>
      <c r="P52" s="22" t="n">
        <f aca="false">ROUND(M52*N52*(1-T52),2)</f>
        <v>52.2</v>
      </c>
      <c r="Q52" s="22" t="n">
        <f aca="false">ROUND(M52*O52,2)</f>
        <v>31</v>
      </c>
      <c r="R52" s="22" t="n">
        <f aca="false">P52-Q52</f>
        <v>21.2</v>
      </c>
      <c r="S52" s="23" t="n">
        <f aca="false">IF(P52=0,0,R52/P52)</f>
        <v>0.406130268199234</v>
      </c>
      <c r="T52" s="23" t="n">
        <v>0.1</v>
      </c>
    </row>
    <row r="53" customFormat="false" ht="15" hidden="false" customHeight="false" outlineLevel="0" collapsed="false">
      <c r="A53" s="24" t="n">
        <v>52</v>
      </c>
      <c r="B53" s="9" t="s">
        <v>308</v>
      </c>
      <c r="C53" s="25" t="n">
        <v>45676</v>
      </c>
      <c r="D53" s="25" t="n">
        <v>45681</v>
      </c>
      <c r="E53" s="9" t="s">
        <v>150</v>
      </c>
      <c r="F53" s="9" t="s">
        <v>309</v>
      </c>
      <c r="G53" s="9" t="s">
        <v>169</v>
      </c>
      <c r="H53" s="9" t="s">
        <v>186</v>
      </c>
      <c r="I53" s="17" t="s">
        <v>187</v>
      </c>
      <c r="J53" s="17" t="s">
        <v>158</v>
      </c>
      <c r="K53" s="17" t="s">
        <v>243</v>
      </c>
      <c r="L53" s="17" t="s">
        <v>276</v>
      </c>
      <c r="M53" s="26" t="n">
        <v>5</v>
      </c>
      <c r="N53" s="27" t="n">
        <v>1250</v>
      </c>
      <c r="O53" s="27" t="n">
        <v>780</v>
      </c>
      <c r="P53" s="27" t="n">
        <f aca="false">ROUND(M53*N53*(1-T53),2)</f>
        <v>6250</v>
      </c>
      <c r="Q53" s="27" t="n">
        <f aca="false">ROUND(M53*O53,2)</f>
        <v>3900</v>
      </c>
      <c r="R53" s="27" t="n">
        <f aca="false">P53-Q53</f>
        <v>2350</v>
      </c>
      <c r="S53" s="28" t="n">
        <f aca="false">IF(P53=0,0,R53/P53)</f>
        <v>0.376</v>
      </c>
      <c r="T53" s="28" t="n">
        <v>0</v>
      </c>
    </row>
    <row r="54" customFormat="false" ht="15" hidden="false" customHeight="false" outlineLevel="0" collapsed="false">
      <c r="A54" s="19" t="n">
        <v>53</v>
      </c>
      <c r="B54" s="13" t="s">
        <v>308</v>
      </c>
      <c r="C54" s="20" t="n">
        <v>45676</v>
      </c>
      <c r="D54" s="20" t="n">
        <v>45681</v>
      </c>
      <c r="E54" s="13" t="s">
        <v>150</v>
      </c>
      <c r="F54" s="13" t="s">
        <v>309</v>
      </c>
      <c r="G54" s="13" t="s">
        <v>169</v>
      </c>
      <c r="H54" s="13" t="s">
        <v>186</v>
      </c>
      <c r="I54" s="15" t="s">
        <v>187</v>
      </c>
      <c r="J54" s="15" t="s">
        <v>158</v>
      </c>
      <c r="K54" s="15" t="s">
        <v>199</v>
      </c>
      <c r="L54" s="15" t="s">
        <v>266</v>
      </c>
      <c r="M54" s="21" t="n">
        <v>2</v>
      </c>
      <c r="N54" s="22" t="n">
        <v>899</v>
      </c>
      <c r="O54" s="22" t="n">
        <v>540</v>
      </c>
      <c r="P54" s="22" t="n">
        <f aca="false">ROUND(M54*N54*(1-T54),2)</f>
        <v>1798</v>
      </c>
      <c r="Q54" s="22" t="n">
        <f aca="false">ROUND(M54*O54,2)</f>
        <v>1080</v>
      </c>
      <c r="R54" s="22" t="n">
        <f aca="false">P54-Q54</f>
        <v>718</v>
      </c>
      <c r="S54" s="23" t="n">
        <f aca="false">IF(P54=0,0,R54/P54)</f>
        <v>0.399332591768632</v>
      </c>
      <c r="T54" s="23" t="n">
        <v>0</v>
      </c>
    </row>
    <row r="55" customFormat="false" ht="15" hidden="false" customHeight="false" outlineLevel="0" collapsed="false">
      <c r="A55" s="24" t="n">
        <v>54</v>
      </c>
      <c r="B55" s="9" t="s">
        <v>310</v>
      </c>
      <c r="C55" s="25" t="n">
        <v>45676</v>
      </c>
      <c r="D55" s="25" t="n">
        <v>45682</v>
      </c>
      <c r="E55" s="9" t="s">
        <v>150</v>
      </c>
      <c r="F55" s="9" t="s">
        <v>311</v>
      </c>
      <c r="G55" s="9" t="s">
        <v>177</v>
      </c>
      <c r="H55" s="9" t="s">
        <v>153</v>
      </c>
      <c r="I55" s="17" t="s">
        <v>154</v>
      </c>
      <c r="J55" s="17" t="s">
        <v>155</v>
      </c>
      <c r="K55" s="17" t="s">
        <v>288</v>
      </c>
      <c r="L55" s="17" t="s">
        <v>312</v>
      </c>
      <c r="M55" s="26" t="n">
        <v>4</v>
      </c>
      <c r="N55" s="27" t="n">
        <v>75</v>
      </c>
      <c r="O55" s="27" t="n">
        <v>38</v>
      </c>
      <c r="P55" s="27" t="n">
        <f aca="false">ROUND(M55*N55*(1-T55),2)</f>
        <v>300</v>
      </c>
      <c r="Q55" s="27" t="n">
        <f aca="false">ROUND(M55*O55,2)</f>
        <v>152</v>
      </c>
      <c r="R55" s="27" t="n">
        <f aca="false">P55-Q55</f>
        <v>148</v>
      </c>
      <c r="S55" s="28" t="n">
        <f aca="false">IF(P55=0,0,R55/P55)</f>
        <v>0.493333333333333</v>
      </c>
      <c r="T55" s="28" t="n">
        <v>0</v>
      </c>
    </row>
    <row r="56" customFormat="false" ht="15" hidden="false" customHeight="false" outlineLevel="0" collapsed="false">
      <c r="A56" s="19" t="n">
        <v>55</v>
      </c>
      <c r="B56" s="13" t="s">
        <v>313</v>
      </c>
      <c r="C56" s="20" t="n">
        <v>45677</v>
      </c>
      <c r="D56" s="20" t="n">
        <v>45680</v>
      </c>
      <c r="E56" s="13" t="s">
        <v>167</v>
      </c>
      <c r="F56" s="13" t="s">
        <v>314</v>
      </c>
      <c r="G56" s="13" t="s">
        <v>177</v>
      </c>
      <c r="H56" s="13" t="s">
        <v>208</v>
      </c>
      <c r="I56" s="15" t="s">
        <v>242</v>
      </c>
      <c r="J56" s="15" t="s">
        <v>155</v>
      </c>
      <c r="K56" s="15" t="s">
        <v>215</v>
      </c>
      <c r="L56" s="15" t="s">
        <v>292</v>
      </c>
      <c r="M56" s="21" t="n">
        <v>2</v>
      </c>
      <c r="N56" s="22" t="n">
        <v>425</v>
      </c>
      <c r="O56" s="22" t="n">
        <v>265</v>
      </c>
      <c r="P56" s="22" t="n">
        <f aca="false">ROUND(M56*N56*(1-T56),2)</f>
        <v>850</v>
      </c>
      <c r="Q56" s="22" t="n">
        <f aca="false">ROUND(M56*O56,2)</f>
        <v>530</v>
      </c>
      <c r="R56" s="22" t="n">
        <f aca="false">P56-Q56</f>
        <v>320</v>
      </c>
      <c r="S56" s="23" t="n">
        <f aca="false">IF(P56=0,0,R56/P56)</f>
        <v>0.376470588235294</v>
      </c>
      <c r="T56" s="23" t="n">
        <v>0</v>
      </c>
    </row>
    <row r="57" customFormat="false" ht="15" hidden="false" customHeight="false" outlineLevel="0" collapsed="false">
      <c r="A57" s="24" t="n">
        <v>56</v>
      </c>
      <c r="B57" s="9" t="s">
        <v>315</v>
      </c>
      <c r="C57" s="25" t="n">
        <v>45677</v>
      </c>
      <c r="D57" s="25" t="n">
        <v>45681</v>
      </c>
      <c r="E57" s="9" t="s">
        <v>150</v>
      </c>
      <c r="F57" s="9" t="s">
        <v>316</v>
      </c>
      <c r="G57" s="9" t="s">
        <v>177</v>
      </c>
      <c r="H57" s="9" t="s">
        <v>186</v>
      </c>
      <c r="I57" s="17" t="s">
        <v>187</v>
      </c>
      <c r="J57" s="17" t="s">
        <v>155</v>
      </c>
      <c r="K57" s="17" t="s">
        <v>164</v>
      </c>
      <c r="L57" s="17" t="s">
        <v>257</v>
      </c>
      <c r="M57" s="26" t="n">
        <v>2</v>
      </c>
      <c r="N57" s="27" t="n">
        <v>560</v>
      </c>
      <c r="O57" s="27" t="n">
        <v>445</v>
      </c>
      <c r="P57" s="27" t="n">
        <f aca="false">ROUND(M57*N57*(1-T57),2)</f>
        <v>1120</v>
      </c>
      <c r="Q57" s="27" t="n">
        <f aca="false">ROUND(M57*O57,2)</f>
        <v>890</v>
      </c>
      <c r="R57" s="27" t="n">
        <f aca="false">P57-Q57</f>
        <v>230</v>
      </c>
      <c r="S57" s="28" t="n">
        <f aca="false">IF(P57=0,0,R57/P57)</f>
        <v>0.205357142857143</v>
      </c>
      <c r="T57" s="28" t="n">
        <v>0</v>
      </c>
    </row>
    <row r="58" customFormat="false" ht="15" hidden="false" customHeight="false" outlineLevel="0" collapsed="false">
      <c r="A58" s="19" t="n">
        <v>57</v>
      </c>
      <c r="B58" s="13" t="s">
        <v>317</v>
      </c>
      <c r="C58" s="20" t="n">
        <v>45677</v>
      </c>
      <c r="D58" s="20" t="n">
        <v>45681</v>
      </c>
      <c r="E58" s="13" t="s">
        <v>150</v>
      </c>
      <c r="F58" s="13" t="s">
        <v>318</v>
      </c>
      <c r="G58" s="13" t="s">
        <v>177</v>
      </c>
      <c r="H58" s="13" t="s">
        <v>153</v>
      </c>
      <c r="I58" s="15" t="s">
        <v>181</v>
      </c>
      <c r="J58" s="15" t="s">
        <v>158</v>
      </c>
      <c r="K58" s="15" t="s">
        <v>159</v>
      </c>
      <c r="L58" s="15" t="s">
        <v>160</v>
      </c>
      <c r="M58" s="21" t="n">
        <v>2</v>
      </c>
      <c r="N58" s="22" t="n">
        <v>389</v>
      </c>
      <c r="O58" s="22" t="n">
        <v>235</v>
      </c>
      <c r="P58" s="22" t="n">
        <f aca="false">ROUND(M58*N58*(1-T58),2)</f>
        <v>739.1</v>
      </c>
      <c r="Q58" s="22" t="n">
        <f aca="false">ROUND(M58*O58,2)</f>
        <v>470</v>
      </c>
      <c r="R58" s="22" t="n">
        <f aca="false">P58-Q58</f>
        <v>269.1</v>
      </c>
      <c r="S58" s="23" t="n">
        <f aca="false">IF(P58=0,0,R58/P58)</f>
        <v>0.364091462589636</v>
      </c>
      <c r="T58" s="23" t="n">
        <v>0.05</v>
      </c>
    </row>
    <row r="59" customFormat="false" ht="15" hidden="false" customHeight="false" outlineLevel="0" collapsed="false">
      <c r="A59" s="24" t="n">
        <v>58</v>
      </c>
      <c r="B59" s="9" t="s">
        <v>319</v>
      </c>
      <c r="C59" s="25" t="n">
        <v>45678</v>
      </c>
      <c r="D59" s="25" t="n">
        <v>45681</v>
      </c>
      <c r="E59" s="9" t="s">
        <v>167</v>
      </c>
      <c r="F59" s="9" t="s">
        <v>320</v>
      </c>
      <c r="G59" s="9" t="s">
        <v>177</v>
      </c>
      <c r="H59" s="9" t="s">
        <v>170</v>
      </c>
      <c r="I59" s="17" t="s">
        <v>229</v>
      </c>
      <c r="J59" s="17" t="s">
        <v>155</v>
      </c>
      <c r="K59" s="17" t="s">
        <v>156</v>
      </c>
      <c r="L59" s="17" t="s">
        <v>157</v>
      </c>
      <c r="M59" s="26" t="n">
        <v>2</v>
      </c>
      <c r="N59" s="27" t="n">
        <v>295</v>
      </c>
      <c r="O59" s="27" t="n">
        <v>235</v>
      </c>
      <c r="P59" s="27" t="n">
        <f aca="false">ROUND(M59*N59*(1-T59),2)</f>
        <v>472</v>
      </c>
      <c r="Q59" s="27" t="n">
        <f aca="false">ROUND(M59*O59,2)</f>
        <v>470</v>
      </c>
      <c r="R59" s="27" t="n">
        <f aca="false">P59-Q59</f>
        <v>2</v>
      </c>
      <c r="S59" s="28" t="n">
        <f aca="false">IF(P59=0,0,R59/P59)</f>
        <v>0.00423728813559322</v>
      </c>
      <c r="T59" s="28" t="n">
        <v>0.2</v>
      </c>
    </row>
    <row r="60" customFormat="false" ht="15" hidden="false" customHeight="false" outlineLevel="0" collapsed="false">
      <c r="A60" s="19" t="n">
        <v>59</v>
      </c>
      <c r="B60" s="13" t="s">
        <v>321</v>
      </c>
      <c r="C60" s="20" t="n">
        <v>45678</v>
      </c>
      <c r="D60" s="20" t="n">
        <v>45682</v>
      </c>
      <c r="E60" s="13" t="s">
        <v>150</v>
      </c>
      <c r="F60" s="13" t="s">
        <v>322</v>
      </c>
      <c r="G60" s="13" t="s">
        <v>152</v>
      </c>
      <c r="H60" s="13" t="s">
        <v>170</v>
      </c>
      <c r="I60" s="15" t="s">
        <v>229</v>
      </c>
      <c r="J60" s="15" t="s">
        <v>158</v>
      </c>
      <c r="K60" s="15" t="s">
        <v>199</v>
      </c>
      <c r="L60" s="15" t="s">
        <v>200</v>
      </c>
      <c r="M60" s="21" t="n">
        <v>4</v>
      </c>
      <c r="N60" s="22" t="n">
        <v>449</v>
      </c>
      <c r="O60" s="22" t="n">
        <v>275</v>
      </c>
      <c r="P60" s="22" t="n">
        <f aca="false">ROUND(M60*N60*(1-T60),2)</f>
        <v>1616.4</v>
      </c>
      <c r="Q60" s="22" t="n">
        <f aca="false">ROUND(M60*O60,2)</f>
        <v>1100</v>
      </c>
      <c r="R60" s="22" t="n">
        <f aca="false">P60-Q60</f>
        <v>516.4</v>
      </c>
      <c r="S60" s="23" t="n">
        <f aca="false">IF(P60=0,0,R60/P60)</f>
        <v>0.319475377381836</v>
      </c>
      <c r="T60" s="23" t="n">
        <v>0.1</v>
      </c>
    </row>
    <row r="61" customFormat="false" ht="15" hidden="false" customHeight="false" outlineLevel="0" collapsed="false">
      <c r="A61" s="24" t="n">
        <v>60</v>
      </c>
      <c r="B61" s="9" t="s">
        <v>323</v>
      </c>
      <c r="C61" s="25" t="n">
        <v>45680</v>
      </c>
      <c r="D61" s="25" t="n">
        <v>45686</v>
      </c>
      <c r="E61" s="9" t="s">
        <v>150</v>
      </c>
      <c r="F61" s="9" t="s">
        <v>324</v>
      </c>
      <c r="G61" s="9" t="s">
        <v>169</v>
      </c>
      <c r="H61" s="9" t="s">
        <v>208</v>
      </c>
      <c r="I61" s="17" t="s">
        <v>247</v>
      </c>
      <c r="J61" s="17" t="s">
        <v>158</v>
      </c>
      <c r="K61" s="17" t="s">
        <v>210</v>
      </c>
      <c r="L61" s="17" t="s">
        <v>265</v>
      </c>
      <c r="M61" s="26" t="n">
        <v>5</v>
      </c>
      <c r="N61" s="27" t="n">
        <v>790</v>
      </c>
      <c r="O61" s="27" t="n">
        <v>645</v>
      </c>
      <c r="P61" s="27" t="n">
        <f aca="false">ROUND(M61*N61*(1-T61),2)</f>
        <v>2962.5</v>
      </c>
      <c r="Q61" s="27" t="n">
        <f aca="false">ROUND(M61*O61,2)</f>
        <v>3225</v>
      </c>
      <c r="R61" s="27" t="n">
        <f aca="false">P61-Q61</f>
        <v>-262.5</v>
      </c>
      <c r="S61" s="28" t="n">
        <f aca="false">IF(P61=0,0,R61/P61)</f>
        <v>-0.0886075949367089</v>
      </c>
      <c r="T61" s="28" t="n">
        <v>0.25</v>
      </c>
    </row>
    <row r="62" customFormat="false" ht="15" hidden="false" customHeight="false" outlineLevel="0" collapsed="false">
      <c r="A62" s="19" t="n">
        <v>61</v>
      </c>
      <c r="B62" s="13" t="s">
        <v>325</v>
      </c>
      <c r="C62" s="20" t="n">
        <v>45682</v>
      </c>
      <c r="D62" s="20" t="n">
        <v>45687</v>
      </c>
      <c r="E62" s="13" t="s">
        <v>150</v>
      </c>
      <c r="F62" s="13" t="s">
        <v>326</v>
      </c>
      <c r="G62" s="13" t="s">
        <v>169</v>
      </c>
      <c r="H62" s="13" t="s">
        <v>153</v>
      </c>
      <c r="I62" s="15" t="s">
        <v>163</v>
      </c>
      <c r="J62" s="15" t="s">
        <v>172</v>
      </c>
      <c r="K62" s="15" t="s">
        <v>204</v>
      </c>
      <c r="L62" s="15" t="s">
        <v>205</v>
      </c>
      <c r="M62" s="21" t="n">
        <v>7</v>
      </c>
      <c r="N62" s="22" t="n">
        <v>195</v>
      </c>
      <c r="O62" s="22" t="n">
        <v>122</v>
      </c>
      <c r="P62" s="22" t="n">
        <f aca="false">ROUND(M62*N62*(1-T62),2)</f>
        <v>1365</v>
      </c>
      <c r="Q62" s="22" t="n">
        <f aca="false">ROUND(M62*O62,2)</f>
        <v>854</v>
      </c>
      <c r="R62" s="22" t="n">
        <f aca="false">P62-Q62</f>
        <v>511</v>
      </c>
      <c r="S62" s="23" t="n">
        <f aca="false">IF(P62=0,0,R62/P62)</f>
        <v>0.374358974358974</v>
      </c>
      <c r="T62" s="23" t="n">
        <v>0</v>
      </c>
    </row>
    <row r="63" customFormat="false" ht="15" hidden="false" customHeight="false" outlineLevel="0" collapsed="false">
      <c r="A63" s="24" t="n">
        <v>62</v>
      </c>
      <c r="B63" s="9" t="s">
        <v>327</v>
      </c>
      <c r="C63" s="25" t="n">
        <v>45683</v>
      </c>
      <c r="D63" s="25" t="n">
        <v>45687</v>
      </c>
      <c r="E63" s="9" t="s">
        <v>167</v>
      </c>
      <c r="F63" s="9" t="s">
        <v>328</v>
      </c>
      <c r="G63" s="9" t="s">
        <v>177</v>
      </c>
      <c r="H63" s="9" t="s">
        <v>208</v>
      </c>
      <c r="I63" s="17" t="s">
        <v>242</v>
      </c>
      <c r="J63" s="17" t="s">
        <v>158</v>
      </c>
      <c r="K63" s="17" t="s">
        <v>159</v>
      </c>
      <c r="L63" s="17" t="s">
        <v>248</v>
      </c>
      <c r="M63" s="26" t="n">
        <v>1</v>
      </c>
      <c r="N63" s="27" t="n">
        <v>165</v>
      </c>
      <c r="O63" s="27" t="n">
        <v>78</v>
      </c>
      <c r="P63" s="27" t="n">
        <f aca="false">ROUND(M63*N63*(1-T63),2)</f>
        <v>165</v>
      </c>
      <c r="Q63" s="27" t="n">
        <f aca="false">ROUND(M63*O63,2)</f>
        <v>78</v>
      </c>
      <c r="R63" s="27" t="n">
        <f aca="false">P63-Q63</f>
        <v>87</v>
      </c>
      <c r="S63" s="28" t="n">
        <f aca="false">IF(P63=0,0,R63/P63)</f>
        <v>0.527272727272727</v>
      </c>
      <c r="T63" s="28" t="n">
        <v>0</v>
      </c>
    </row>
    <row r="64" customFormat="false" ht="15" hidden="false" customHeight="false" outlineLevel="0" collapsed="false">
      <c r="A64" s="19" t="n">
        <v>63</v>
      </c>
      <c r="B64" s="13" t="s">
        <v>329</v>
      </c>
      <c r="C64" s="20" t="n">
        <v>45683</v>
      </c>
      <c r="D64" s="20" t="n">
        <v>45689</v>
      </c>
      <c r="E64" s="13" t="s">
        <v>150</v>
      </c>
      <c r="F64" s="13" t="s">
        <v>330</v>
      </c>
      <c r="G64" s="13" t="s">
        <v>169</v>
      </c>
      <c r="H64" s="13" t="s">
        <v>153</v>
      </c>
      <c r="I64" s="15" t="s">
        <v>154</v>
      </c>
      <c r="J64" s="15" t="s">
        <v>155</v>
      </c>
      <c r="K64" s="15" t="s">
        <v>215</v>
      </c>
      <c r="L64" s="15" t="s">
        <v>292</v>
      </c>
      <c r="M64" s="21" t="n">
        <v>5</v>
      </c>
      <c r="N64" s="22" t="n">
        <v>425</v>
      </c>
      <c r="O64" s="22" t="n">
        <v>265</v>
      </c>
      <c r="P64" s="22" t="n">
        <f aca="false">ROUND(M64*N64*(1-T64),2)</f>
        <v>2125</v>
      </c>
      <c r="Q64" s="22" t="n">
        <f aca="false">ROUND(M64*O64,2)</f>
        <v>1325</v>
      </c>
      <c r="R64" s="22" t="n">
        <f aca="false">P64-Q64</f>
        <v>800</v>
      </c>
      <c r="S64" s="23" t="n">
        <f aca="false">IF(P64=0,0,R64/P64)</f>
        <v>0.376470588235294</v>
      </c>
      <c r="T64" s="23" t="n">
        <v>0</v>
      </c>
    </row>
    <row r="65" customFormat="false" ht="15" hidden="false" customHeight="false" outlineLevel="0" collapsed="false">
      <c r="A65" s="24" t="n">
        <v>64</v>
      </c>
      <c r="B65" s="9" t="s">
        <v>331</v>
      </c>
      <c r="C65" s="25" t="n">
        <v>45684</v>
      </c>
      <c r="D65" s="25" t="n">
        <v>45690</v>
      </c>
      <c r="E65" s="9" t="s">
        <v>150</v>
      </c>
      <c r="F65" s="9" t="s">
        <v>332</v>
      </c>
      <c r="G65" s="9" t="s">
        <v>169</v>
      </c>
      <c r="H65" s="9" t="s">
        <v>208</v>
      </c>
      <c r="I65" s="17" t="s">
        <v>219</v>
      </c>
      <c r="J65" s="17" t="s">
        <v>158</v>
      </c>
      <c r="K65" s="17" t="s">
        <v>210</v>
      </c>
      <c r="L65" s="17" t="s">
        <v>211</v>
      </c>
      <c r="M65" s="26" t="n">
        <v>1</v>
      </c>
      <c r="N65" s="27" t="n">
        <v>640</v>
      </c>
      <c r="O65" s="27" t="n">
        <v>460</v>
      </c>
      <c r="P65" s="27" t="n">
        <f aca="false">ROUND(M65*N65*(1-T65),2)</f>
        <v>576</v>
      </c>
      <c r="Q65" s="27" t="n">
        <f aca="false">ROUND(M65*O65,2)</f>
        <v>460</v>
      </c>
      <c r="R65" s="27" t="n">
        <f aca="false">P65-Q65</f>
        <v>116</v>
      </c>
      <c r="S65" s="28" t="n">
        <f aca="false">IF(P65=0,0,R65/P65)</f>
        <v>0.201388888888889</v>
      </c>
      <c r="T65" s="28" t="n">
        <v>0.1</v>
      </c>
    </row>
    <row r="66" customFormat="false" ht="15" hidden="false" customHeight="false" outlineLevel="0" collapsed="false">
      <c r="A66" s="19" t="n">
        <v>65</v>
      </c>
      <c r="B66" s="13" t="s">
        <v>331</v>
      </c>
      <c r="C66" s="20" t="n">
        <v>45684</v>
      </c>
      <c r="D66" s="20" t="n">
        <v>45690</v>
      </c>
      <c r="E66" s="13" t="s">
        <v>150</v>
      </c>
      <c r="F66" s="13" t="s">
        <v>332</v>
      </c>
      <c r="G66" s="13" t="s">
        <v>169</v>
      </c>
      <c r="H66" s="13" t="s">
        <v>208</v>
      </c>
      <c r="I66" s="15" t="s">
        <v>219</v>
      </c>
      <c r="J66" s="15" t="s">
        <v>155</v>
      </c>
      <c r="K66" s="15" t="s">
        <v>215</v>
      </c>
      <c r="L66" s="15" t="s">
        <v>216</v>
      </c>
      <c r="M66" s="21" t="n">
        <v>1</v>
      </c>
      <c r="N66" s="22" t="n">
        <v>210</v>
      </c>
      <c r="O66" s="22" t="n">
        <v>132</v>
      </c>
      <c r="P66" s="22" t="n">
        <f aca="false">ROUND(M66*N66*(1-T66),2)</f>
        <v>199.5</v>
      </c>
      <c r="Q66" s="22" t="n">
        <f aca="false">ROUND(M66*O66,2)</f>
        <v>132</v>
      </c>
      <c r="R66" s="22" t="n">
        <f aca="false">P66-Q66</f>
        <v>67.5</v>
      </c>
      <c r="S66" s="23" t="n">
        <f aca="false">IF(P66=0,0,R66/P66)</f>
        <v>0.338345864661654</v>
      </c>
      <c r="T66" s="23" t="n">
        <v>0.05</v>
      </c>
    </row>
    <row r="67" customFormat="false" ht="15" hidden="false" customHeight="false" outlineLevel="0" collapsed="false">
      <c r="A67" s="24" t="n">
        <v>66</v>
      </c>
      <c r="B67" s="9" t="s">
        <v>333</v>
      </c>
      <c r="C67" s="25" t="n">
        <v>45684</v>
      </c>
      <c r="D67" s="25" t="n">
        <v>45688</v>
      </c>
      <c r="E67" s="9" t="s">
        <v>167</v>
      </c>
      <c r="F67" s="9" t="s">
        <v>334</v>
      </c>
      <c r="G67" s="9" t="s">
        <v>169</v>
      </c>
      <c r="H67" s="9" t="s">
        <v>208</v>
      </c>
      <c r="I67" s="17" t="s">
        <v>247</v>
      </c>
      <c r="J67" s="17" t="s">
        <v>155</v>
      </c>
      <c r="K67" s="17" t="s">
        <v>288</v>
      </c>
      <c r="L67" s="17" t="s">
        <v>312</v>
      </c>
      <c r="M67" s="26" t="n">
        <v>1</v>
      </c>
      <c r="N67" s="27" t="n">
        <v>75</v>
      </c>
      <c r="O67" s="27" t="n">
        <v>38</v>
      </c>
      <c r="P67" s="27" t="n">
        <f aca="false">ROUND(M67*N67*(1-T67),2)</f>
        <v>75</v>
      </c>
      <c r="Q67" s="27" t="n">
        <f aca="false">ROUND(M67*O67,2)</f>
        <v>38</v>
      </c>
      <c r="R67" s="27" t="n">
        <f aca="false">P67-Q67</f>
        <v>37</v>
      </c>
      <c r="S67" s="28" t="n">
        <f aca="false">IF(P67=0,0,R67/P67)</f>
        <v>0.493333333333333</v>
      </c>
      <c r="T67" s="28" t="n">
        <v>0</v>
      </c>
    </row>
    <row r="68" customFormat="false" ht="15" hidden="false" customHeight="false" outlineLevel="0" collapsed="false">
      <c r="A68" s="19" t="n">
        <v>67</v>
      </c>
      <c r="B68" s="13" t="s">
        <v>335</v>
      </c>
      <c r="C68" s="20" t="n">
        <v>45684</v>
      </c>
      <c r="D68" s="20" t="n">
        <v>45687</v>
      </c>
      <c r="E68" s="13" t="s">
        <v>167</v>
      </c>
      <c r="F68" s="13" t="s">
        <v>336</v>
      </c>
      <c r="G68" s="13" t="s">
        <v>169</v>
      </c>
      <c r="H68" s="13" t="s">
        <v>186</v>
      </c>
      <c r="I68" s="15" t="s">
        <v>187</v>
      </c>
      <c r="J68" s="15" t="s">
        <v>158</v>
      </c>
      <c r="K68" s="15" t="s">
        <v>159</v>
      </c>
      <c r="L68" s="15" t="s">
        <v>182</v>
      </c>
      <c r="M68" s="21" t="n">
        <v>2</v>
      </c>
      <c r="N68" s="22" t="n">
        <v>115</v>
      </c>
      <c r="O68" s="22" t="n">
        <v>52</v>
      </c>
      <c r="P68" s="22" t="n">
        <f aca="false">ROUND(M68*N68*(1-T68),2)</f>
        <v>218.5</v>
      </c>
      <c r="Q68" s="22" t="n">
        <f aca="false">ROUND(M68*O68,2)</f>
        <v>104</v>
      </c>
      <c r="R68" s="22" t="n">
        <f aca="false">P68-Q68</f>
        <v>114.5</v>
      </c>
      <c r="S68" s="23" t="n">
        <f aca="false">IF(P68=0,0,R68/P68)</f>
        <v>0.524027459954233</v>
      </c>
      <c r="T68" s="23" t="n">
        <v>0.05</v>
      </c>
    </row>
    <row r="69" customFormat="false" ht="15" hidden="false" customHeight="false" outlineLevel="0" collapsed="false">
      <c r="A69" s="24" t="n">
        <v>68</v>
      </c>
      <c r="B69" s="9" t="s">
        <v>337</v>
      </c>
      <c r="C69" s="25" t="n">
        <v>45685</v>
      </c>
      <c r="D69" s="25" t="n">
        <v>45689</v>
      </c>
      <c r="E69" s="9" t="s">
        <v>150</v>
      </c>
      <c r="F69" s="9" t="s">
        <v>338</v>
      </c>
      <c r="G69" s="9" t="s">
        <v>169</v>
      </c>
      <c r="H69" s="9" t="s">
        <v>186</v>
      </c>
      <c r="I69" s="17" t="s">
        <v>203</v>
      </c>
      <c r="J69" s="17" t="s">
        <v>158</v>
      </c>
      <c r="K69" s="17" t="s">
        <v>210</v>
      </c>
      <c r="L69" s="17" t="s">
        <v>211</v>
      </c>
      <c r="M69" s="26" t="n">
        <v>3</v>
      </c>
      <c r="N69" s="27" t="n">
        <v>640</v>
      </c>
      <c r="O69" s="27" t="n">
        <v>460</v>
      </c>
      <c r="P69" s="27" t="n">
        <f aca="false">ROUND(M69*N69*(1-T69),2)</f>
        <v>1920</v>
      </c>
      <c r="Q69" s="27" t="n">
        <f aca="false">ROUND(M69*O69,2)</f>
        <v>1380</v>
      </c>
      <c r="R69" s="27" t="n">
        <f aca="false">P69-Q69</f>
        <v>540</v>
      </c>
      <c r="S69" s="28" t="n">
        <f aca="false">IF(P69=0,0,R69/P69)</f>
        <v>0.28125</v>
      </c>
      <c r="T69" s="28" t="n">
        <v>0</v>
      </c>
    </row>
    <row r="70" customFormat="false" ht="15" hidden="false" customHeight="false" outlineLevel="0" collapsed="false">
      <c r="A70" s="19" t="n">
        <v>69</v>
      </c>
      <c r="B70" s="13" t="s">
        <v>339</v>
      </c>
      <c r="C70" s="20" t="n">
        <v>45685</v>
      </c>
      <c r="D70" s="20" t="n">
        <v>45689</v>
      </c>
      <c r="E70" s="13" t="s">
        <v>167</v>
      </c>
      <c r="F70" s="13" t="s">
        <v>340</v>
      </c>
      <c r="G70" s="13" t="s">
        <v>152</v>
      </c>
      <c r="H70" s="13" t="s">
        <v>153</v>
      </c>
      <c r="I70" s="15" t="s">
        <v>163</v>
      </c>
      <c r="J70" s="15" t="s">
        <v>155</v>
      </c>
      <c r="K70" s="15" t="s">
        <v>288</v>
      </c>
      <c r="L70" s="15" t="s">
        <v>289</v>
      </c>
      <c r="M70" s="21" t="n">
        <v>2</v>
      </c>
      <c r="N70" s="22" t="n">
        <v>185</v>
      </c>
      <c r="O70" s="22" t="n">
        <v>110</v>
      </c>
      <c r="P70" s="22" t="n">
        <f aca="false">ROUND(M70*N70*(1-T70),2)</f>
        <v>370</v>
      </c>
      <c r="Q70" s="22" t="n">
        <f aca="false">ROUND(M70*O70,2)</f>
        <v>220</v>
      </c>
      <c r="R70" s="22" t="n">
        <f aca="false">P70-Q70</f>
        <v>150</v>
      </c>
      <c r="S70" s="23" t="n">
        <f aca="false">IF(P70=0,0,R70/P70)</f>
        <v>0.405405405405405</v>
      </c>
      <c r="T70" s="23" t="n">
        <v>0</v>
      </c>
    </row>
    <row r="71" customFormat="false" ht="15" hidden="false" customHeight="false" outlineLevel="0" collapsed="false">
      <c r="A71" s="24" t="n">
        <v>70</v>
      </c>
      <c r="B71" s="9" t="s">
        <v>339</v>
      </c>
      <c r="C71" s="25" t="n">
        <v>45685</v>
      </c>
      <c r="D71" s="25" t="n">
        <v>45689</v>
      </c>
      <c r="E71" s="9" t="s">
        <v>167</v>
      </c>
      <c r="F71" s="9" t="s">
        <v>340</v>
      </c>
      <c r="G71" s="9" t="s">
        <v>152</v>
      </c>
      <c r="H71" s="9" t="s">
        <v>153</v>
      </c>
      <c r="I71" s="17" t="s">
        <v>163</v>
      </c>
      <c r="J71" s="17" t="s">
        <v>172</v>
      </c>
      <c r="K71" s="17" t="s">
        <v>204</v>
      </c>
      <c r="L71" s="17" t="s">
        <v>341</v>
      </c>
      <c r="M71" s="26" t="n">
        <v>3</v>
      </c>
      <c r="N71" s="27" t="n">
        <v>68</v>
      </c>
      <c r="O71" s="27" t="n">
        <v>36</v>
      </c>
      <c r="P71" s="27" t="n">
        <f aca="false">ROUND(M71*N71*(1-T71),2)</f>
        <v>204</v>
      </c>
      <c r="Q71" s="27" t="n">
        <f aca="false">ROUND(M71*O71,2)</f>
        <v>108</v>
      </c>
      <c r="R71" s="27" t="n">
        <f aca="false">P71-Q71</f>
        <v>96</v>
      </c>
      <c r="S71" s="28" t="n">
        <f aca="false">IF(P71=0,0,R71/P71)</f>
        <v>0.470588235294118</v>
      </c>
      <c r="T71" s="28" t="n">
        <v>0</v>
      </c>
    </row>
    <row r="72" customFormat="false" ht="15" hidden="false" customHeight="false" outlineLevel="0" collapsed="false">
      <c r="A72" s="19" t="n">
        <v>71</v>
      </c>
      <c r="B72" s="13" t="s">
        <v>342</v>
      </c>
      <c r="C72" s="20" t="n">
        <v>45686</v>
      </c>
      <c r="D72" s="20" t="n">
        <v>45686</v>
      </c>
      <c r="E72" s="13" t="s">
        <v>179</v>
      </c>
      <c r="F72" s="13" t="s">
        <v>226</v>
      </c>
      <c r="G72" s="13" t="s">
        <v>177</v>
      </c>
      <c r="H72" s="13" t="s">
        <v>170</v>
      </c>
      <c r="I72" s="15" t="s">
        <v>229</v>
      </c>
      <c r="J72" s="15" t="s">
        <v>155</v>
      </c>
      <c r="K72" s="15" t="s">
        <v>288</v>
      </c>
      <c r="L72" s="15" t="s">
        <v>289</v>
      </c>
      <c r="M72" s="21" t="n">
        <v>5</v>
      </c>
      <c r="N72" s="22" t="n">
        <v>185</v>
      </c>
      <c r="O72" s="22" t="n">
        <v>110</v>
      </c>
      <c r="P72" s="22" t="n">
        <f aca="false">ROUND(M72*N72*(1-T72),2)</f>
        <v>925</v>
      </c>
      <c r="Q72" s="22" t="n">
        <f aca="false">ROUND(M72*O72,2)</f>
        <v>550</v>
      </c>
      <c r="R72" s="22" t="n">
        <f aca="false">P72-Q72</f>
        <v>375</v>
      </c>
      <c r="S72" s="23" t="n">
        <f aca="false">IF(P72=0,0,R72/P72)</f>
        <v>0.405405405405405</v>
      </c>
      <c r="T72" s="23" t="n">
        <v>0</v>
      </c>
    </row>
    <row r="73" customFormat="false" ht="15" hidden="false" customHeight="false" outlineLevel="0" collapsed="false">
      <c r="A73" s="24" t="n">
        <v>72</v>
      </c>
      <c r="B73" s="9" t="s">
        <v>343</v>
      </c>
      <c r="C73" s="25" t="n">
        <v>45686</v>
      </c>
      <c r="D73" s="25" t="n">
        <v>45692</v>
      </c>
      <c r="E73" s="9" t="s">
        <v>150</v>
      </c>
      <c r="F73" s="9" t="s">
        <v>344</v>
      </c>
      <c r="G73" s="9" t="s">
        <v>169</v>
      </c>
      <c r="H73" s="9" t="s">
        <v>208</v>
      </c>
      <c r="I73" s="17" t="s">
        <v>242</v>
      </c>
      <c r="J73" s="17" t="s">
        <v>172</v>
      </c>
      <c r="K73" s="17" t="s">
        <v>204</v>
      </c>
      <c r="L73" s="17" t="s">
        <v>341</v>
      </c>
      <c r="M73" s="26" t="n">
        <v>4</v>
      </c>
      <c r="N73" s="27" t="n">
        <v>68</v>
      </c>
      <c r="O73" s="27" t="n">
        <v>36</v>
      </c>
      <c r="P73" s="27" t="n">
        <f aca="false">ROUND(M73*N73*(1-T73),2)</f>
        <v>258.4</v>
      </c>
      <c r="Q73" s="27" t="n">
        <f aca="false">ROUND(M73*O73,2)</f>
        <v>144</v>
      </c>
      <c r="R73" s="27" t="n">
        <f aca="false">P73-Q73</f>
        <v>114.4</v>
      </c>
      <c r="S73" s="28" t="n">
        <f aca="false">IF(P73=0,0,R73/P73)</f>
        <v>0.442724458204334</v>
      </c>
      <c r="T73" s="28" t="n">
        <v>0.05</v>
      </c>
    </row>
    <row r="74" customFormat="false" ht="15" hidden="false" customHeight="false" outlineLevel="0" collapsed="false">
      <c r="A74" s="19" t="n">
        <v>73</v>
      </c>
      <c r="B74" s="13" t="s">
        <v>345</v>
      </c>
      <c r="C74" s="20" t="n">
        <v>45686</v>
      </c>
      <c r="D74" s="20" t="n">
        <v>45691</v>
      </c>
      <c r="E74" s="13" t="s">
        <v>150</v>
      </c>
      <c r="F74" s="13" t="s">
        <v>346</v>
      </c>
      <c r="G74" s="13" t="s">
        <v>152</v>
      </c>
      <c r="H74" s="13" t="s">
        <v>208</v>
      </c>
      <c r="I74" s="15" t="s">
        <v>219</v>
      </c>
      <c r="J74" s="15" t="s">
        <v>158</v>
      </c>
      <c r="K74" s="15" t="s">
        <v>243</v>
      </c>
      <c r="L74" s="15" t="s">
        <v>244</v>
      </c>
      <c r="M74" s="21" t="n">
        <v>1</v>
      </c>
      <c r="N74" s="22" t="n">
        <v>980</v>
      </c>
      <c r="O74" s="22" t="n">
        <v>610</v>
      </c>
      <c r="P74" s="22" t="n">
        <f aca="false">ROUND(M74*N74*(1-T74),2)</f>
        <v>980</v>
      </c>
      <c r="Q74" s="22" t="n">
        <f aca="false">ROUND(M74*O74,2)</f>
        <v>610</v>
      </c>
      <c r="R74" s="22" t="n">
        <f aca="false">P74-Q74</f>
        <v>370</v>
      </c>
      <c r="S74" s="23" t="n">
        <f aca="false">IF(P74=0,0,R74/P74)</f>
        <v>0.377551020408163</v>
      </c>
      <c r="T74" s="23" t="n">
        <v>0</v>
      </c>
    </row>
    <row r="75" customFormat="false" ht="15" hidden="false" customHeight="false" outlineLevel="0" collapsed="false">
      <c r="A75" s="24" t="n">
        <v>74</v>
      </c>
      <c r="B75" s="9" t="s">
        <v>347</v>
      </c>
      <c r="C75" s="25" t="n">
        <v>45686</v>
      </c>
      <c r="D75" s="25" t="n">
        <v>45692</v>
      </c>
      <c r="E75" s="9" t="s">
        <v>150</v>
      </c>
      <c r="F75" s="9" t="s">
        <v>348</v>
      </c>
      <c r="G75" s="9" t="s">
        <v>169</v>
      </c>
      <c r="H75" s="9" t="s">
        <v>170</v>
      </c>
      <c r="I75" s="17" t="s">
        <v>229</v>
      </c>
      <c r="J75" s="17" t="s">
        <v>158</v>
      </c>
      <c r="K75" s="17" t="s">
        <v>159</v>
      </c>
      <c r="L75" s="17" t="s">
        <v>160</v>
      </c>
      <c r="M75" s="26" t="n">
        <v>3</v>
      </c>
      <c r="N75" s="27" t="n">
        <v>389</v>
      </c>
      <c r="O75" s="27" t="n">
        <v>235</v>
      </c>
      <c r="P75" s="27" t="n">
        <f aca="false">ROUND(M75*N75*(1-T75),2)</f>
        <v>1167</v>
      </c>
      <c r="Q75" s="27" t="n">
        <f aca="false">ROUND(M75*O75,2)</f>
        <v>705</v>
      </c>
      <c r="R75" s="27" t="n">
        <f aca="false">P75-Q75</f>
        <v>462</v>
      </c>
      <c r="S75" s="28" t="n">
        <f aca="false">IF(P75=0,0,R75/P75)</f>
        <v>0.395886889460154</v>
      </c>
      <c r="T75" s="28" t="n">
        <v>0</v>
      </c>
    </row>
    <row r="76" customFormat="false" ht="15" hidden="false" customHeight="false" outlineLevel="0" collapsed="false">
      <c r="A76" s="19" t="n">
        <v>75</v>
      </c>
      <c r="B76" s="13" t="s">
        <v>349</v>
      </c>
      <c r="C76" s="20" t="n">
        <v>45686</v>
      </c>
      <c r="D76" s="20" t="n">
        <v>45690</v>
      </c>
      <c r="E76" s="13" t="s">
        <v>167</v>
      </c>
      <c r="F76" s="13" t="s">
        <v>350</v>
      </c>
      <c r="G76" s="13" t="s">
        <v>169</v>
      </c>
      <c r="H76" s="13" t="s">
        <v>208</v>
      </c>
      <c r="I76" s="15" t="s">
        <v>247</v>
      </c>
      <c r="J76" s="15" t="s">
        <v>172</v>
      </c>
      <c r="K76" s="15" t="s">
        <v>195</v>
      </c>
      <c r="L76" s="15" t="s">
        <v>196</v>
      </c>
      <c r="M76" s="21" t="n">
        <v>4</v>
      </c>
      <c r="N76" s="22" t="n">
        <v>58</v>
      </c>
      <c r="O76" s="22" t="n">
        <v>31</v>
      </c>
      <c r="P76" s="22" t="n">
        <f aca="false">ROUND(M76*N76*(1-T76),2)</f>
        <v>232</v>
      </c>
      <c r="Q76" s="22" t="n">
        <f aca="false">ROUND(M76*O76,2)</f>
        <v>124</v>
      </c>
      <c r="R76" s="22" t="n">
        <f aca="false">P76-Q76</f>
        <v>108</v>
      </c>
      <c r="S76" s="23" t="n">
        <f aca="false">IF(P76=0,0,R76/P76)</f>
        <v>0.46551724137931</v>
      </c>
      <c r="T76" s="23" t="n">
        <v>0</v>
      </c>
    </row>
    <row r="77" customFormat="false" ht="15" hidden="false" customHeight="false" outlineLevel="0" collapsed="false">
      <c r="A77" s="24" t="n">
        <v>76</v>
      </c>
      <c r="B77" s="9" t="s">
        <v>351</v>
      </c>
      <c r="C77" s="25" t="n">
        <v>45687</v>
      </c>
      <c r="D77" s="25" t="n">
        <v>45689</v>
      </c>
      <c r="E77" s="9" t="s">
        <v>167</v>
      </c>
      <c r="F77" s="9" t="s">
        <v>352</v>
      </c>
      <c r="G77" s="9" t="s">
        <v>177</v>
      </c>
      <c r="H77" s="9" t="s">
        <v>153</v>
      </c>
      <c r="I77" s="17" t="s">
        <v>154</v>
      </c>
      <c r="J77" s="17" t="s">
        <v>172</v>
      </c>
      <c r="K77" s="17" t="s">
        <v>305</v>
      </c>
      <c r="L77" s="17" t="s">
        <v>306</v>
      </c>
      <c r="M77" s="26" t="n">
        <v>3</v>
      </c>
      <c r="N77" s="27" t="n">
        <v>145</v>
      </c>
      <c r="O77" s="27" t="n">
        <v>88</v>
      </c>
      <c r="P77" s="27" t="n">
        <f aca="false">ROUND(M77*N77*(1-T77),2)</f>
        <v>348</v>
      </c>
      <c r="Q77" s="27" t="n">
        <f aca="false">ROUND(M77*O77,2)</f>
        <v>264</v>
      </c>
      <c r="R77" s="27" t="n">
        <f aca="false">P77-Q77</f>
        <v>84</v>
      </c>
      <c r="S77" s="28" t="n">
        <f aca="false">IF(P77=0,0,R77/P77)</f>
        <v>0.241379310344828</v>
      </c>
      <c r="T77" s="28" t="n">
        <v>0.2</v>
      </c>
    </row>
    <row r="78" customFormat="false" ht="15" hidden="false" customHeight="false" outlineLevel="0" collapsed="false">
      <c r="A78" s="19" t="n">
        <v>77</v>
      </c>
      <c r="B78" s="13" t="s">
        <v>353</v>
      </c>
      <c r="C78" s="20" t="n">
        <v>45687</v>
      </c>
      <c r="D78" s="20" t="n">
        <v>45691</v>
      </c>
      <c r="E78" s="13" t="s">
        <v>150</v>
      </c>
      <c r="F78" s="13" t="s">
        <v>354</v>
      </c>
      <c r="G78" s="13" t="s">
        <v>177</v>
      </c>
      <c r="H78" s="13" t="s">
        <v>153</v>
      </c>
      <c r="I78" s="15" t="s">
        <v>154</v>
      </c>
      <c r="J78" s="15" t="s">
        <v>172</v>
      </c>
      <c r="K78" s="15" t="s">
        <v>173</v>
      </c>
      <c r="L78" s="15" t="s">
        <v>237</v>
      </c>
      <c r="M78" s="21" t="n">
        <v>8</v>
      </c>
      <c r="N78" s="22" t="n">
        <v>42</v>
      </c>
      <c r="O78" s="22" t="n">
        <v>21</v>
      </c>
      <c r="P78" s="22" t="n">
        <f aca="false">ROUND(M78*N78*(1-T78),2)</f>
        <v>336</v>
      </c>
      <c r="Q78" s="22" t="n">
        <f aca="false">ROUND(M78*O78,2)</f>
        <v>168</v>
      </c>
      <c r="R78" s="22" t="n">
        <f aca="false">P78-Q78</f>
        <v>168</v>
      </c>
      <c r="S78" s="23" t="n">
        <f aca="false">IF(P78=0,0,R78/P78)</f>
        <v>0.5</v>
      </c>
      <c r="T78" s="23" t="n">
        <v>0</v>
      </c>
    </row>
    <row r="79" customFormat="false" ht="15" hidden="false" customHeight="false" outlineLevel="0" collapsed="false">
      <c r="A79" s="24" t="n">
        <v>78</v>
      </c>
      <c r="B79" s="9" t="s">
        <v>355</v>
      </c>
      <c r="C79" s="25" t="n">
        <v>45688</v>
      </c>
      <c r="D79" s="25" t="n">
        <v>45689</v>
      </c>
      <c r="E79" s="9" t="s">
        <v>184</v>
      </c>
      <c r="F79" s="9" t="s">
        <v>198</v>
      </c>
      <c r="G79" s="9" t="s">
        <v>177</v>
      </c>
      <c r="H79" s="9" t="s">
        <v>153</v>
      </c>
      <c r="I79" s="17" t="s">
        <v>236</v>
      </c>
      <c r="J79" s="17" t="s">
        <v>172</v>
      </c>
      <c r="K79" s="17" t="s">
        <v>305</v>
      </c>
      <c r="L79" s="17" t="s">
        <v>306</v>
      </c>
      <c r="M79" s="26" t="n">
        <v>2</v>
      </c>
      <c r="N79" s="27" t="n">
        <v>145</v>
      </c>
      <c r="O79" s="27" t="n">
        <v>88</v>
      </c>
      <c r="P79" s="27" t="n">
        <f aca="false">ROUND(M79*N79*(1-T79),2)</f>
        <v>290</v>
      </c>
      <c r="Q79" s="27" t="n">
        <f aca="false">ROUND(M79*O79,2)</f>
        <v>176</v>
      </c>
      <c r="R79" s="27" t="n">
        <f aca="false">P79-Q79</f>
        <v>114</v>
      </c>
      <c r="S79" s="28" t="n">
        <f aca="false">IF(P79=0,0,R79/P79)</f>
        <v>0.393103448275862</v>
      </c>
      <c r="T79" s="28" t="n">
        <v>0</v>
      </c>
    </row>
    <row r="80" customFormat="false" ht="15" hidden="false" customHeight="false" outlineLevel="0" collapsed="false">
      <c r="A80" s="19" t="n">
        <v>79</v>
      </c>
      <c r="B80" s="13" t="s">
        <v>356</v>
      </c>
      <c r="C80" s="20" t="n">
        <v>45690</v>
      </c>
      <c r="D80" s="20" t="n">
        <v>45692</v>
      </c>
      <c r="E80" s="13" t="s">
        <v>184</v>
      </c>
      <c r="F80" s="13" t="s">
        <v>357</v>
      </c>
      <c r="G80" s="13" t="s">
        <v>177</v>
      </c>
      <c r="H80" s="13" t="s">
        <v>153</v>
      </c>
      <c r="I80" s="15" t="s">
        <v>154</v>
      </c>
      <c r="J80" s="15" t="s">
        <v>172</v>
      </c>
      <c r="K80" s="15" t="s">
        <v>204</v>
      </c>
      <c r="L80" s="15" t="s">
        <v>205</v>
      </c>
      <c r="M80" s="21" t="n">
        <v>5</v>
      </c>
      <c r="N80" s="22" t="n">
        <v>195</v>
      </c>
      <c r="O80" s="22" t="n">
        <v>122</v>
      </c>
      <c r="P80" s="22" t="n">
        <f aca="false">ROUND(M80*N80*(1-T80),2)</f>
        <v>926.25</v>
      </c>
      <c r="Q80" s="22" t="n">
        <f aca="false">ROUND(M80*O80,2)</f>
        <v>610</v>
      </c>
      <c r="R80" s="22" t="n">
        <f aca="false">P80-Q80</f>
        <v>316.25</v>
      </c>
      <c r="S80" s="23" t="n">
        <f aca="false">IF(P80=0,0,R80/P80)</f>
        <v>0.341430499325236</v>
      </c>
      <c r="T80" s="23" t="n">
        <v>0.05</v>
      </c>
    </row>
    <row r="81" customFormat="false" ht="15" hidden="false" customHeight="false" outlineLevel="0" collapsed="false">
      <c r="A81" s="24" t="n">
        <v>80</v>
      </c>
      <c r="B81" s="9" t="s">
        <v>358</v>
      </c>
      <c r="C81" s="25" t="n">
        <v>45691</v>
      </c>
      <c r="D81" s="25" t="n">
        <v>45697</v>
      </c>
      <c r="E81" s="9" t="s">
        <v>150</v>
      </c>
      <c r="F81" s="9" t="s">
        <v>359</v>
      </c>
      <c r="G81" s="9" t="s">
        <v>177</v>
      </c>
      <c r="H81" s="9" t="s">
        <v>153</v>
      </c>
      <c r="I81" s="17" t="s">
        <v>154</v>
      </c>
      <c r="J81" s="17" t="s">
        <v>172</v>
      </c>
      <c r="K81" s="17" t="s">
        <v>204</v>
      </c>
      <c r="L81" s="17" t="s">
        <v>341</v>
      </c>
      <c r="M81" s="26" t="n">
        <v>3</v>
      </c>
      <c r="N81" s="27" t="n">
        <v>68</v>
      </c>
      <c r="O81" s="27" t="n">
        <v>36</v>
      </c>
      <c r="P81" s="27" t="n">
        <f aca="false">ROUND(M81*N81*(1-T81),2)</f>
        <v>204</v>
      </c>
      <c r="Q81" s="27" t="n">
        <f aca="false">ROUND(M81*O81,2)</f>
        <v>108</v>
      </c>
      <c r="R81" s="27" t="n">
        <f aca="false">P81-Q81</f>
        <v>96</v>
      </c>
      <c r="S81" s="28" t="n">
        <f aca="false">IF(P81=0,0,R81/P81)</f>
        <v>0.470588235294118</v>
      </c>
      <c r="T81" s="28" t="n">
        <v>0</v>
      </c>
    </row>
    <row r="82" customFormat="false" ht="15" hidden="false" customHeight="false" outlineLevel="0" collapsed="false">
      <c r="A82" s="19" t="n">
        <v>81</v>
      </c>
      <c r="B82" s="13" t="s">
        <v>360</v>
      </c>
      <c r="C82" s="20" t="n">
        <v>45691</v>
      </c>
      <c r="D82" s="20" t="n">
        <v>45695</v>
      </c>
      <c r="E82" s="13" t="s">
        <v>150</v>
      </c>
      <c r="F82" s="13" t="s">
        <v>361</v>
      </c>
      <c r="G82" s="13" t="s">
        <v>177</v>
      </c>
      <c r="H82" s="13" t="s">
        <v>170</v>
      </c>
      <c r="I82" s="15" t="s">
        <v>171</v>
      </c>
      <c r="J82" s="15" t="s">
        <v>155</v>
      </c>
      <c r="K82" s="15" t="s">
        <v>164</v>
      </c>
      <c r="L82" s="15" t="s">
        <v>165</v>
      </c>
      <c r="M82" s="21" t="n">
        <v>4</v>
      </c>
      <c r="N82" s="22" t="n">
        <v>920</v>
      </c>
      <c r="O82" s="22" t="n">
        <v>760</v>
      </c>
      <c r="P82" s="22" t="n">
        <f aca="false">ROUND(M82*N82*(1-T82),2)</f>
        <v>3312</v>
      </c>
      <c r="Q82" s="22" t="n">
        <f aca="false">ROUND(M82*O82,2)</f>
        <v>3040</v>
      </c>
      <c r="R82" s="22" t="n">
        <f aca="false">P82-Q82</f>
        <v>272</v>
      </c>
      <c r="S82" s="23" t="n">
        <f aca="false">IF(P82=0,0,R82/P82)</f>
        <v>0.0821256038647343</v>
      </c>
      <c r="T82" s="23" t="n">
        <v>0.1</v>
      </c>
    </row>
    <row r="83" customFormat="false" ht="15" hidden="false" customHeight="false" outlineLevel="0" collapsed="false">
      <c r="A83" s="24" t="n">
        <v>82</v>
      </c>
      <c r="B83" s="9" t="s">
        <v>362</v>
      </c>
      <c r="C83" s="25" t="n">
        <v>45692</v>
      </c>
      <c r="D83" s="25" t="n">
        <v>45696</v>
      </c>
      <c r="E83" s="9" t="s">
        <v>150</v>
      </c>
      <c r="F83" s="9" t="s">
        <v>363</v>
      </c>
      <c r="G83" s="9" t="s">
        <v>169</v>
      </c>
      <c r="H83" s="9" t="s">
        <v>153</v>
      </c>
      <c r="I83" s="17" t="s">
        <v>163</v>
      </c>
      <c r="J83" s="17" t="s">
        <v>158</v>
      </c>
      <c r="K83" s="17" t="s">
        <v>243</v>
      </c>
      <c r="L83" s="17" t="s">
        <v>276</v>
      </c>
      <c r="M83" s="26" t="n">
        <v>5</v>
      </c>
      <c r="N83" s="27" t="n">
        <v>1250</v>
      </c>
      <c r="O83" s="27" t="n">
        <v>780</v>
      </c>
      <c r="P83" s="27" t="n">
        <f aca="false">ROUND(M83*N83*(1-T83),2)</f>
        <v>6250</v>
      </c>
      <c r="Q83" s="27" t="n">
        <f aca="false">ROUND(M83*O83,2)</f>
        <v>3900</v>
      </c>
      <c r="R83" s="27" t="n">
        <f aca="false">P83-Q83</f>
        <v>2350</v>
      </c>
      <c r="S83" s="28" t="n">
        <f aca="false">IF(P83=0,0,R83/P83)</f>
        <v>0.376</v>
      </c>
      <c r="T83" s="28" t="n">
        <v>0</v>
      </c>
    </row>
    <row r="84" customFormat="false" ht="15" hidden="false" customHeight="false" outlineLevel="0" collapsed="false">
      <c r="A84" s="19" t="n">
        <v>83</v>
      </c>
      <c r="B84" s="13" t="s">
        <v>364</v>
      </c>
      <c r="C84" s="20" t="n">
        <v>45693</v>
      </c>
      <c r="D84" s="20" t="n">
        <v>45695</v>
      </c>
      <c r="E84" s="13" t="s">
        <v>167</v>
      </c>
      <c r="F84" s="13" t="s">
        <v>365</v>
      </c>
      <c r="G84" s="13" t="s">
        <v>152</v>
      </c>
      <c r="H84" s="13" t="s">
        <v>153</v>
      </c>
      <c r="I84" s="15" t="s">
        <v>154</v>
      </c>
      <c r="J84" s="15" t="s">
        <v>155</v>
      </c>
      <c r="K84" s="15" t="s">
        <v>288</v>
      </c>
      <c r="L84" s="15" t="s">
        <v>312</v>
      </c>
      <c r="M84" s="21" t="n">
        <v>5</v>
      </c>
      <c r="N84" s="22" t="n">
        <v>75</v>
      </c>
      <c r="O84" s="22" t="n">
        <v>38</v>
      </c>
      <c r="P84" s="22" t="n">
        <f aca="false">ROUND(M84*N84*(1-T84),2)</f>
        <v>375</v>
      </c>
      <c r="Q84" s="22" t="n">
        <f aca="false">ROUND(M84*O84,2)</f>
        <v>190</v>
      </c>
      <c r="R84" s="22" t="n">
        <f aca="false">P84-Q84</f>
        <v>185</v>
      </c>
      <c r="S84" s="23" t="n">
        <f aca="false">IF(P84=0,0,R84/P84)</f>
        <v>0.493333333333333</v>
      </c>
      <c r="T84" s="23" t="n">
        <v>0</v>
      </c>
    </row>
    <row r="85" customFormat="false" ht="15" hidden="false" customHeight="false" outlineLevel="0" collapsed="false">
      <c r="A85" s="24" t="n">
        <v>84</v>
      </c>
      <c r="B85" s="9" t="s">
        <v>366</v>
      </c>
      <c r="C85" s="25" t="n">
        <v>45693</v>
      </c>
      <c r="D85" s="25" t="n">
        <v>45696</v>
      </c>
      <c r="E85" s="9" t="s">
        <v>167</v>
      </c>
      <c r="F85" s="9" t="s">
        <v>316</v>
      </c>
      <c r="G85" s="9" t="s">
        <v>177</v>
      </c>
      <c r="H85" s="9" t="s">
        <v>153</v>
      </c>
      <c r="I85" s="17" t="s">
        <v>233</v>
      </c>
      <c r="J85" s="17" t="s">
        <v>155</v>
      </c>
      <c r="K85" s="17" t="s">
        <v>156</v>
      </c>
      <c r="L85" s="17" t="s">
        <v>157</v>
      </c>
      <c r="M85" s="26" t="n">
        <v>3</v>
      </c>
      <c r="N85" s="27" t="n">
        <v>295</v>
      </c>
      <c r="O85" s="27" t="n">
        <v>235</v>
      </c>
      <c r="P85" s="27" t="n">
        <f aca="false">ROUND(M85*N85*(1-T85),2)</f>
        <v>663.75</v>
      </c>
      <c r="Q85" s="27" t="n">
        <f aca="false">ROUND(M85*O85,2)</f>
        <v>705</v>
      </c>
      <c r="R85" s="27" t="n">
        <f aca="false">P85-Q85</f>
        <v>-41.25</v>
      </c>
      <c r="S85" s="28" t="n">
        <f aca="false">IF(P85=0,0,R85/P85)</f>
        <v>-0.0621468926553672</v>
      </c>
      <c r="T85" s="28" t="n">
        <v>0.25</v>
      </c>
    </row>
    <row r="86" customFormat="false" ht="15" hidden="false" customHeight="false" outlineLevel="0" collapsed="false">
      <c r="A86" s="19" t="n">
        <v>85</v>
      </c>
      <c r="B86" s="13" t="s">
        <v>367</v>
      </c>
      <c r="C86" s="20" t="n">
        <v>45694</v>
      </c>
      <c r="D86" s="20" t="n">
        <v>45696</v>
      </c>
      <c r="E86" s="13" t="s">
        <v>167</v>
      </c>
      <c r="F86" s="13" t="s">
        <v>368</v>
      </c>
      <c r="G86" s="13" t="s">
        <v>177</v>
      </c>
      <c r="H86" s="13" t="s">
        <v>153</v>
      </c>
      <c r="I86" s="15" t="s">
        <v>163</v>
      </c>
      <c r="J86" s="15" t="s">
        <v>155</v>
      </c>
      <c r="K86" s="15" t="s">
        <v>215</v>
      </c>
      <c r="L86" s="15" t="s">
        <v>216</v>
      </c>
      <c r="M86" s="21" t="n">
        <v>1</v>
      </c>
      <c r="N86" s="22" t="n">
        <v>210</v>
      </c>
      <c r="O86" s="22" t="n">
        <v>132</v>
      </c>
      <c r="P86" s="22" t="n">
        <f aca="false">ROUND(M86*N86*(1-T86),2)</f>
        <v>210</v>
      </c>
      <c r="Q86" s="22" t="n">
        <f aca="false">ROUND(M86*O86,2)</f>
        <v>132</v>
      </c>
      <c r="R86" s="22" t="n">
        <f aca="false">P86-Q86</f>
        <v>78</v>
      </c>
      <c r="S86" s="23" t="n">
        <f aca="false">IF(P86=0,0,R86/P86)</f>
        <v>0.371428571428571</v>
      </c>
      <c r="T86" s="23" t="n">
        <v>0</v>
      </c>
    </row>
    <row r="87" customFormat="false" ht="15" hidden="false" customHeight="false" outlineLevel="0" collapsed="false">
      <c r="A87" s="24" t="n">
        <v>86</v>
      </c>
      <c r="B87" s="9" t="s">
        <v>369</v>
      </c>
      <c r="C87" s="25" t="n">
        <v>45695</v>
      </c>
      <c r="D87" s="25" t="n">
        <v>45701</v>
      </c>
      <c r="E87" s="9" t="s">
        <v>150</v>
      </c>
      <c r="F87" s="9" t="s">
        <v>370</v>
      </c>
      <c r="G87" s="9" t="s">
        <v>177</v>
      </c>
      <c r="H87" s="9" t="s">
        <v>186</v>
      </c>
      <c r="I87" s="17" t="s">
        <v>187</v>
      </c>
      <c r="J87" s="17" t="s">
        <v>158</v>
      </c>
      <c r="K87" s="17" t="s">
        <v>159</v>
      </c>
      <c r="L87" s="17" t="s">
        <v>248</v>
      </c>
      <c r="M87" s="26" t="n">
        <v>4</v>
      </c>
      <c r="N87" s="27" t="n">
        <v>165</v>
      </c>
      <c r="O87" s="27" t="n">
        <v>78</v>
      </c>
      <c r="P87" s="27" t="n">
        <f aca="false">ROUND(M87*N87*(1-T87),2)</f>
        <v>627</v>
      </c>
      <c r="Q87" s="27" t="n">
        <f aca="false">ROUND(M87*O87,2)</f>
        <v>312</v>
      </c>
      <c r="R87" s="27" t="n">
        <f aca="false">P87-Q87</f>
        <v>315</v>
      </c>
      <c r="S87" s="28" t="n">
        <f aca="false">IF(P87=0,0,R87/P87)</f>
        <v>0.502392344497608</v>
      </c>
      <c r="T87" s="28" t="n">
        <v>0.05</v>
      </c>
    </row>
    <row r="88" customFormat="false" ht="15" hidden="false" customHeight="false" outlineLevel="0" collapsed="false">
      <c r="A88" s="19" t="n">
        <v>87</v>
      </c>
      <c r="B88" s="13" t="s">
        <v>369</v>
      </c>
      <c r="C88" s="20" t="n">
        <v>45695</v>
      </c>
      <c r="D88" s="20" t="n">
        <v>45701</v>
      </c>
      <c r="E88" s="13" t="s">
        <v>150</v>
      </c>
      <c r="F88" s="13" t="s">
        <v>370</v>
      </c>
      <c r="G88" s="13" t="s">
        <v>177</v>
      </c>
      <c r="H88" s="13" t="s">
        <v>186</v>
      </c>
      <c r="I88" s="15" t="s">
        <v>187</v>
      </c>
      <c r="J88" s="15" t="s">
        <v>172</v>
      </c>
      <c r="K88" s="15" t="s">
        <v>173</v>
      </c>
      <c r="L88" s="15" t="s">
        <v>174</v>
      </c>
      <c r="M88" s="21" t="n">
        <v>5</v>
      </c>
      <c r="N88" s="22" t="n">
        <v>64</v>
      </c>
      <c r="O88" s="22" t="n">
        <v>49</v>
      </c>
      <c r="P88" s="22" t="n">
        <f aca="false">ROUND(M88*N88*(1-T88),2)</f>
        <v>256</v>
      </c>
      <c r="Q88" s="22" t="n">
        <f aca="false">ROUND(M88*O88,2)</f>
        <v>245</v>
      </c>
      <c r="R88" s="22" t="n">
        <f aca="false">P88-Q88</f>
        <v>11</v>
      </c>
      <c r="S88" s="23" t="n">
        <f aca="false">IF(P88=0,0,R88/P88)</f>
        <v>0.04296875</v>
      </c>
      <c r="T88" s="23" t="n">
        <v>0.2</v>
      </c>
    </row>
    <row r="89" customFormat="false" ht="15" hidden="false" customHeight="false" outlineLevel="0" collapsed="false">
      <c r="A89" s="24" t="n">
        <v>88</v>
      </c>
      <c r="B89" s="9" t="s">
        <v>371</v>
      </c>
      <c r="C89" s="25" t="n">
        <v>45695</v>
      </c>
      <c r="D89" s="25" t="n">
        <v>45701</v>
      </c>
      <c r="E89" s="9" t="s">
        <v>150</v>
      </c>
      <c r="F89" s="9" t="s">
        <v>350</v>
      </c>
      <c r="G89" s="9" t="s">
        <v>169</v>
      </c>
      <c r="H89" s="9" t="s">
        <v>208</v>
      </c>
      <c r="I89" s="17" t="s">
        <v>247</v>
      </c>
      <c r="J89" s="17" t="s">
        <v>172</v>
      </c>
      <c r="K89" s="17" t="s">
        <v>195</v>
      </c>
      <c r="L89" s="17" t="s">
        <v>196</v>
      </c>
      <c r="M89" s="26" t="n">
        <v>5</v>
      </c>
      <c r="N89" s="27" t="n">
        <v>58</v>
      </c>
      <c r="O89" s="27" t="n">
        <v>31</v>
      </c>
      <c r="P89" s="27" t="n">
        <f aca="false">ROUND(M89*N89*(1-T89),2)</f>
        <v>275.5</v>
      </c>
      <c r="Q89" s="27" t="n">
        <f aca="false">ROUND(M89*O89,2)</f>
        <v>155</v>
      </c>
      <c r="R89" s="27" t="n">
        <f aca="false">P89-Q89</f>
        <v>120.5</v>
      </c>
      <c r="S89" s="28" t="n">
        <f aca="false">IF(P89=0,0,R89/P89)</f>
        <v>0.437386569872958</v>
      </c>
      <c r="T89" s="28" t="n">
        <v>0.05</v>
      </c>
    </row>
    <row r="90" customFormat="false" ht="15" hidden="false" customHeight="false" outlineLevel="0" collapsed="false">
      <c r="A90" s="19" t="n">
        <v>89</v>
      </c>
      <c r="B90" s="13" t="s">
        <v>372</v>
      </c>
      <c r="C90" s="20" t="n">
        <v>45695</v>
      </c>
      <c r="D90" s="20" t="n">
        <v>45701</v>
      </c>
      <c r="E90" s="13" t="s">
        <v>150</v>
      </c>
      <c r="F90" s="13" t="s">
        <v>314</v>
      </c>
      <c r="G90" s="13" t="s">
        <v>177</v>
      </c>
      <c r="H90" s="13" t="s">
        <v>208</v>
      </c>
      <c r="I90" s="15" t="s">
        <v>247</v>
      </c>
      <c r="J90" s="15" t="s">
        <v>158</v>
      </c>
      <c r="K90" s="15" t="s">
        <v>243</v>
      </c>
      <c r="L90" s="15" t="s">
        <v>244</v>
      </c>
      <c r="M90" s="21" t="n">
        <v>1</v>
      </c>
      <c r="N90" s="22" t="n">
        <v>980</v>
      </c>
      <c r="O90" s="22" t="n">
        <v>610</v>
      </c>
      <c r="P90" s="22" t="n">
        <f aca="false">ROUND(M90*N90*(1-T90),2)</f>
        <v>980</v>
      </c>
      <c r="Q90" s="22" t="n">
        <f aca="false">ROUND(M90*O90,2)</f>
        <v>610</v>
      </c>
      <c r="R90" s="22" t="n">
        <f aca="false">P90-Q90</f>
        <v>370</v>
      </c>
      <c r="S90" s="23" t="n">
        <f aca="false">IF(P90=0,0,R90/P90)</f>
        <v>0.377551020408163</v>
      </c>
      <c r="T90" s="23" t="n">
        <v>0</v>
      </c>
    </row>
    <row r="91" customFormat="false" ht="15" hidden="false" customHeight="false" outlineLevel="0" collapsed="false">
      <c r="A91" s="24" t="n">
        <v>90</v>
      </c>
      <c r="B91" s="9" t="s">
        <v>372</v>
      </c>
      <c r="C91" s="25" t="n">
        <v>45695</v>
      </c>
      <c r="D91" s="25" t="n">
        <v>45701</v>
      </c>
      <c r="E91" s="9" t="s">
        <v>150</v>
      </c>
      <c r="F91" s="9" t="s">
        <v>314</v>
      </c>
      <c r="G91" s="9" t="s">
        <v>177</v>
      </c>
      <c r="H91" s="9" t="s">
        <v>208</v>
      </c>
      <c r="I91" s="17" t="s">
        <v>247</v>
      </c>
      <c r="J91" s="17" t="s">
        <v>158</v>
      </c>
      <c r="K91" s="17" t="s">
        <v>159</v>
      </c>
      <c r="L91" s="17" t="s">
        <v>248</v>
      </c>
      <c r="M91" s="26" t="n">
        <v>5</v>
      </c>
      <c r="N91" s="27" t="n">
        <v>165</v>
      </c>
      <c r="O91" s="27" t="n">
        <v>78</v>
      </c>
      <c r="P91" s="27" t="n">
        <f aca="false">ROUND(M91*N91*(1-T91),2)</f>
        <v>783.75</v>
      </c>
      <c r="Q91" s="27" t="n">
        <f aca="false">ROUND(M91*O91,2)</f>
        <v>390</v>
      </c>
      <c r="R91" s="27" t="n">
        <f aca="false">P91-Q91</f>
        <v>393.75</v>
      </c>
      <c r="S91" s="28" t="n">
        <f aca="false">IF(P91=0,0,R91/P91)</f>
        <v>0.502392344497608</v>
      </c>
      <c r="T91" s="28" t="n">
        <v>0.05</v>
      </c>
    </row>
    <row r="92" customFormat="false" ht="15" hidden="false" customHeight="false" outlineLevel="0" collapsed="false">
      <c r="A92" s="19" t="n">
        <v>91</v>
      </c>
      <c r="B92" s="13" t="s">
        <v>373</v>
      </c>
      <c r="C92" s="20" t="n">
        <v>45695</v>
      </c>
      <c r="D92" s="20" t="n">
        <v>45701</v>
      </c>
      <c r="E92" s="13" t="s">
        <v>150</v>
      </c>
      <c r="F92" s="13" t="s">
        <v>374</v>
      </c>
      <c r="G92" s="13" t="s">
        <v>177</v>
      </c>
      <c r="H92" s="13" t="s">
        <v>153</v>
      </c>
      <c r="I92" s="15" t="s">
        <v>233</v>
      </c>
      <c r="J92" s="15" t="s">
        <v>158</v>
      </c>
      <c r="K92" s="15" t="s">
        <v>159</v>
      </c>
      <c r="L92" s="15" t="s">
        <v>248</v>
      </c>
      <c r="M92" s="21" t="n">
        <v>3</v>
      </c>
      <c r="N92" s="22" t="n">
        <v>165</v>
      </c>
      <c r="O92" s="22" t="n">
        <v>78</v>
      </c>
      <c r="P92" s="22" t="n">
        <f aca="false">ROUND(M92*N92*(1-T92),2)</f>
        <v>495</v>
      </c>
      <c r="Q92" s="22" t="n">
        <f aca="false">ROUND(M92*O92,2)</f>
        <v>234</v>
      </c>
      <c r="R92" s="22" t="n">
        <f aca="false">P92-Q92</f>
        <v>261</v>
      </c>
      <c r="S92" s="23" t="n">
        <f aca="false">IF(P92=0,0,R92/P92)</f>
        <v>0.527272727272727</v>
      </c>
      <c r="T92" s="23" t="n">
        <v>0</v>
      </c>
    </row>
    <row r="93" customFormat="false" ht="15" hidden="false" customHeight="false" outlineLevel="0" collapsed="false">
      <c r="A93" s="24" t="n">
        <v>92</v>
      </c>
      <c r="B93" s="9" t="s">
        <v>373</v>
      </c>
      <c r="C93" s="25" t="n">
        <v>45695</v>
      </c>
      <c r="D93" s="25" t="n">
        <v>45701</v>
      </c>
      <c r="E93" s="9" t="s">
        <v>150</v>
      </c>
      <c r="F93" s="9" t="s">
        <v>374</v>
      </c>
      <c r="G93" s="9" t="s">
        <v>177</v>
      </c>
      <c r="H93" s="9" t="s">
        <v>153</v>
      </c>
      <c r="I93" s="17" t="s">
        <v>233</v>
      </c>
      <c r="J93" s="17" t="s">
        <v>158</v>
      </c>
      <c r="K93" s="17" t="s">
        <v>199</v>
      </c>
      <c r="L93" s="17" t="s">
        <v>266</v>
      </c>
      <c r="M93" s="26" t="n">
        <v>1</v>
      </c>
      <c r="N93" s="27" t="n">
        <v>899</v>
      </c>
      <c r="O93" s="27" t="n">
        <v>540</v>
      </c>
      <c r="P93" s="27" t="n">
        <f aca="false">ROUND(M93*N93*(1-T93),2)</f>
        <v>899</v>
      </c>
      <c r="Q93" s="27" t="n">
        <f aca="false">ROUND(M93*O93,2)</f>
        <v>540</v>
      </c>
      <c r="R93" s="27" t="n">
        <f aca="false">P93-Q93</f>
        <v>359</v>
      </c>
      <c r="S93" s="28" t="n">
        <f aca="false">IF(P93=0,0,R93/P93)</f>
        <v>0.399332591768632</v>
      </c>
      <c r="T93" s="28" t="n">
        <v>0</v>
      </c>
    </row>
    <row r="94" customFormat="false" ht="15" hidden="false" customHeight="false" outlineLevel="0" collapsed="false">
      <c r="A94" s="19" t="n">
        <v>93</v>
      </c>
      <c r="B94" s="13" t="s">
        <v>375</v>
      </c>
      <c r="C94" s="20" t="n">
        <v>45696</v>
      </c>
      <c r="D94" s="20" t="n">
        <v>45700</v>
      </c>
      <c r="E94" s="13" t="s">
        <v>150</v>
      </c>
      <c r="F94" s="13" t="s">
        <v>376</v>
      </c>
      <c r="G94" s="13" t="s">
        <v>169</v>
      </c>
      <c r="H94" s="13" t="s">
        <v>208</v>
      </c>
      <c r="I94" s="15" t="s">
        <v>242</v>
      </c>
      <c r="J94" s="15" t="s">
        <v>172</v>
      </c>
      <c r="K94" s="15" t="s">
        <v>191</v>
      </c>
      <c r="L94" s="15" t="s">
        <v>192</v>
      </c>
      <c r="M94" s="21" t="n">
        <v>4</v>
      </c>
      <c r="N94" s="22" t="n">
        <v>28</v>
      </c>
      <c r="O94" s="22" t="n">
        <v>13</v>
      </c>
      <c r="P94" s="22" t="n">
        <f aca="false">ROUND(M94*N94*(1-T94),2)</f>
        <v>112</v>
      </c>
      <c r="Q94" s="22" t="n">
        <f aca="false">ROUND(M94*O94,2)</f>
        <v>52</v>
      </c>
      <c r="R94" s="22" t="n">
        <f aca="false">P94-Q94</f>
        <v>60</v>
      </c>
      <c r="S94" s="23" t="n">
        <f aca="false">IF(P94=0,0,R94/P94)</f>
        <v>0.535714285714286</v>
      </c>
      <c r="T94" s="23" t="n">
        <v>0</v>
      </c>
    </row>
    <row r="95" customFormat="false" ht="15" hidden="false" customHeight="false" outlineLevel="0" collapsed="false">
      <c r="A95" s="24" t="n">
        <v>94</v>
      </c>
      <c r="B95" s="9" t="s">
        <v>377</v>
      </c>
      <c r="C95" s="25" t="n">
        <v>45697</v>
      </c>
      <c r="D95" s="25" t="n">
        <v>45698</v>
      </c>
      <c r="E95" s="9" t="s">
        <v>184</v>
      </c>
      <c r="F95" s="9" t="s">
        <v>378</v>
      </c>
      <c r="G95" s="9" t="s">
        <v>177</v>
      </c>
      <c r="H95" s="9" t="s">
        <v>153</v>
      </c>
      <c r="I95" s="17" t="s">
        <v>233</v>
      </c>
      <c r="J95" s="17" t="s">
        <v>155</v>
      </c>
      <c r="K95" s="17" t="s">
        <v>288</v>
      </c>
      <c r="L95" s="17" t="s">
        <v>289</v>
      </c>
      <c r="M95" s="26" t="n">
        <v>6</v>
      </c>
      <c r="N95" s="27" t="n">
        <v>185</v>
      </c>
      <c r="O95" s="27" t="n">
        <v>110</v>
      </c>
      <c r="P95" s="27" t="n">
        <f aca="false">ROUND(M95*N95*(1-T95),2)</f>
        <v>943.5</v>
      </c>
      <c r="Q95" s="27" t="n">
        <f aca="false">ROUND(M95*O95,2)</f>
        <v>660</v>
      </c>
      <c r="R95" s="27" t="n">
        <f aca="false">P95-Q95</f>
        <v>283.5</v>
      </c>
      <c r="S95" s="28" t="n">
        <f aca="false">IF(P95=0,0,R95/P95)</f>
        <v>0.300476947535771</v>
      </c>
      <c r="T95" s="28" t="n">
        <v>0.15</v>
      </c>
    </row>
    <row r="96" customFormat="false" ht="15" hidden="false" customHeight="false" outlineLevel="0" collapsed="false">
      <c r="A96" s="19" t="n">
        <v>95</v>
      </c>
      <c r="B96" s="13" t="s">
        <v>379</v>
      </c>
      <c r="C96" s="20" t="n">
        <v>45697</v>
      </c>
      <c r="D96" s="20" t="n">
        <v>45703</v>
      </c>
      <c r="E96" s="13" t="s">
        <v>150</v>
      </c>
      <c r="F96" s="13" t="s">
        <v>380</v>
      </c>
      <c r="G96" s="13" t="s">
        <v>177</v>
      </c>
      <c r="H96" s="13" t="s">
        <v>153</v>
      </c>
      <c r="I96" s="15" t="s">
        <v>154</v>
      </c>
      <c r="J96" s="15" t="s">
        <v>155</v>
      </c>
      <c r="K96" s="15" t="s">
        <v>288</v>
      </c>
      <c r="L96" s="15" t="s">
        <v>312</v>
      </c>
      <c r="M96" s="21" t="n">
        <v>7</v>
      </c>
      <c r="N96" s="22" t="n">
        <v>75</v>
      </c>
      <c r="O96" s="22" t="n">
        <v>38</v>
      </c>
      <c r="P96" s="22" t="n">
        <f aca="false">ROUND(M96*N96*(1-T96),2)</f>
        <v>525</v>
      </c>
      <c r="Q96" s="22" t="n">
        <f aca="false">ROUND(M96*O96,2)</f>
        <v>266</v>
      </c>
      <c r="R96" s="22" t="n">
        <f aca="false">P96-Q96</f>
        <v>259</v>
      </c>
      <c r="S96" s="23" t="n">
        <f aca="false">IF(P96=0,0,R96/P96)</f>
        <v>0.493333333333333</v>
      </c>
      <c r="T96" s="23" t="n">
        <v>0</v>
      </c>
    </row>
    <row r="97" customFormat="false" ht="15" hidden="false" customHeight="false" outlineLevel="0" collapsed="false">
      <c r="A97" s="24" t="n">
        <v>96</v>
      </c>
      <c r="B97" s="9" t="s">
        <v>381</v>
      </c>
      <c r="C97" s="25" t="n">
        <v>45698</v>
      </c>
      <c r="D97" s="25" t="n">
        <v>45700</v>
      </c>
      <c r="E97" s="9" t="s">
        <v>167</v>
      </c>
      <c r="F97" s="9" t="s">
        <v>382</v>
      </c>
      <c r="G97" s="9" t="s">
        <v>152</v>
      </c>
      <c r="H97" s="9" t="s">
        <v>153</v>
      </c>
      <c r="I97" s="17" t="s">
        <v>154</v>
      </c>
      <c r="J97" s="17" t="s">
        <v>172</v>
      </c>
      <c r="K97" s="17" t="s">
        <v>204</v>
      </c>
      <c r="L97" s="17" t="s">
        <v>341</v>
      </c>
      <c r="M97" s="26" t="n">
        <v>3</v>
      </c>
      <c r="N97" s="27" t="n">
        <v>68</v>
      </c>
      <c r="O97" s="27" t="n">
        <v>36</v>
      </c>
      <c r="P97" s="27" t="n">
        <f aca="false">ROUND(M97*N97*(1-T97),2)</f>
        <v>204</v>
      </c>
      <c r="Q97" s="27" t="n">
        <f aca="false">ROUND(M97*O97,2)</f>
        <v>108</v>
      </c>
      <c r="R97" s="27" t="n">
        <f aca="false">P97-Q97</f>
        <v>96</v>
      </c>
      <c r="S97" s="28" t="n">
        <f aca="false">IF(P97=0,0,R97/P97)</f>
        <v>0.470588235294118</v>
      </c>
      <c r="T97" s="28" t="n">
        <v>0</v>
      </c>
    </row>
    <row r="98" customFormat="false" ht="15" hidden="false" customHeight="false" outlineLevel="0" collapsed="false">
      <c r="A98" s="19" t="n">
        <v>97</v>
      </c>
      <c r="B98" s="13" t="s">
        <v>381</v>
      </c>
      <c r="C98" s="20" t="n">
        <v>45698</v>
      </c>
      <c r="D98" s="20" t="n">
        <v>45700</v>
      </c>
      <c r="E98" s="13" t="s">
        <v>167</v>
      </c>
      <c r="F98" s="13" t="s">
        <v>382</v>
      </c>
      <c r="G98" s="13" t="s">
        <v>152</v>
      </c>
      <c r="H98" s="13" t="s">
        <v>153</v>
      </c>
      <c r="I98" s="15" t="s">
        <v>154</v>
      </c>
      <c r="J98" s="15" t="s">
        <v>158</v>
      </c>
      <c r="K98" s="15" t="s">
        <v>210</v>
      </c>
      <c r="L98" s="15" t="s">
        <v>265</v>
      </c>
      <c r="M98" s="21" t="n">
        <v>5</v>
      </c>
      <c r="N98" s="22" t="n">
        <v>790</v>
      </c>
      <c r="O98" s="22" t="n">
        <v>645</v>
      </c>
      <c r="P98" s="22" t="n">
        <f aca="false">ROUND(M98*N98*(1-T98),2)</f>
        <v>2962.5</v>
      </c>
      <c r="Q98" s="22" t="n">
        <f aca="false">ROUND(M98*O98,2)</f>
        <v>3225</v>
      </c>
      <c r="R98" s="22" t="n">
        <f aca="false">P98-Q98</f>
        <v>-262.5</v>
      </c>
      <c r="S98" s="23" t="n">
        <f aca="false">IF(P98=0,0,R98/P98)</f>
        <v>-0.0886075949367089</v>
      </c>
      <c r="T98" s="23" t="n">
        <v>0.25</v>
      </c>
    </row>
    <row r="99" customFormat="false" ht="15" hidden="false" customHeight="false" outlineLevel="0" collapsed="false">
      <c r="A99" s="24" t="n">
        <v>98</v>
      </c>
      <c r="B99" s="9" t="s">
        <v>383</v>
      </c>
      <c r="C99" s="25" t="n">
        <v>45698</v>
      </c>
      <c r="D99" s="25" t="n">
        <v>45702</v>
      </c>
      <c r="E99" s="9" t="s">
        <v>150</v>
      </c>
      <c r="F99" s="9" t="s">
        <v>384</v>
      </c>
      <c r="G99" s="9" t="s">
        <v>177</v>
      </c>
      <c r="H99" s="9" t="s">
        <v>208</v>
      </c>
      <c r="I99" s="17" t="s">
        <v>219</v>
      </c>
      <c r="J99" s="17" t="s">
        <v>155</v>
      </c>
      <c r="K99" s="17" t="s">
        <v>164</v>
      </c>
      <c r="L99" s="17" t="s">
        <v>257</v>
      </c>
      <c r="M99" s="26" t="n">
        <v>4</v>
      </c>
      <c r="N99" s="27" t="n">
        <v>560</v>
      </c>
      <c r="O99" s="27" t="n">
        <v>445</v>
      </c>
      <c r="P99" s="27" t="n">
        <f aca="false">ROUND(M99*N99*(1-T99),2)</f>
        <v>1680</v>
      </c>
      <c r="Q99" s="27" t="n">
        <f aca="false">ROUND(M99*O99,2)</f>
        <v>1780</v>
      </c>
      <c r="R99" s="27" t="n">
        <f aca="false">P99-Q99</f>
        <v>-100</v>
      </c>
      <c r="S99" s="28" t="n">
        <f aca="false">IF(P99=0,0,R99/P99)</f>
        <v>-0.0595238095238095</v>
      </c>
      <c r="T99" s="28" t="n">
        <v>0.25</v>
      </c>
    </row>
    <row r="100" customFormat="false" ht="15" hidden="false" customHeight="false" outlineLevel="0" collapsed="false">
      <c r="A100" s="19" t="n">
        <v>99</v>
      </c>
      <c r="B100" s="13" t="s">
        <v>385</v>
      </c>
      <c r="C100" s="20" t="n">
        <v>45699</v>
      </c>
      <c r="D100" s="20" t="n">
        <v>45700</v>
      </c>
      <c r="E100" s="13" t="s">
        <v>184</v>
      </c>
      <c r="F100" s="13" t="s">
        <v>386</v>
      </c>
      <c r="G100" s="13" t="s">
        <v>169</v>
      </c>
      <c r="H100" s="13" t="s">
        <v>170</v>
      </c>
      <c r="I100" s="15" t="s">
        <v>229</v>
      </c>
      <c r="J100" s="15" t="s">
        <v>172</v>
      </c>
      <c r="K100" s="15" t="s">
        <v>173</v>
      </c>
      <c r="L100" s="15" t="s">
        <v>174</v>
      </c>
      <c r="M100" s="21" t="n">
        <v>2</v>
      </c>
      <c r="N100" s="22" t="n">
        <v>64</v>
      </c>
      <c r="O100" s="22" t="n">
        <v>49</v>
      </c>
      <c r="P100" s="22" t="n">
        <f aca="false">ROUND(M100*N100*(1-T100),2)</f>
        <v>102.4</v>
      </c>
      <c r="Q100" s="22" t="n">
        <f aca="false">ROUND(M100*O100,2)</f>
        <v>98</v>
      </c>
      <c r="R100" s="22" t="n">
        <f aca="false">P100-Q100</f>
        <v>4.40000000000001</v>
      </c>
      <c r="S100" s="23" t="n">
        <f aca="false">IF(P100=0,0,R100/P100)</f>
        <v>0.0429687500000001</v>
      </c>
      <c r="T100" s="23" t="n">
        <v>0.2</v>
      </c>
    </row>
    <row r="101" customFormat="false" ht="15" hidden="false" customHeight="false" outlineLevel="0" collapsed="false">
      <c r="A101" s="24" t="n">
        <v>100</v>
      </c>
      <c r="B101" s="9" t="s">
        <v>387</v>
      </c>
      <c r="C101" s="25" t="n">
        <v>45700</v>
      </c>
      <c r="D101" s="25" t="n">
        <v>45704</v>
      </c>
      <c r="E101" s="9" t="s">
        <v>150</v>
      </c>
      <c r="F101" s="9" t="s">
        <v>388</v>
      </c>
      <c r="G101" s="9" t="s">
        <v>177</v>
      </c>
      <c r="H101" s="9" t="s">
        <v>208</v>
      </c>
      <c r="I101" s="17" t="s">
        <v>287</v>
      </c>
      <c r="J101" s="17" t="s">
        <v>158</v>
      </c>
      <c r="K101" s="17" t="s">
        <v>159</v>
      </c>
      <c r="L101" s="17" t="s">
        <v>248</v>
      </c>
      <c r="M101" s="26" t="n">
        <v>1</v>
      </c>
      <c r="N101" s="27" t="n">
        <v>165</v>
      </c>
      <c r="O101" s="27" t="n">
        <v>78</v>
      </c>
      <c r="P101" s="27" t="n">
        <f aca="false">ROUND(M101*N101*(1-T101),2)</f>
        <v>156.75</v>
      </c>
      <c r="Q101" s="27" t="n">
        <f aca="false">ROUND(M101*O101,2)</f>
        <v>78</v>
      </c>
      <c r="R101" s="27" t="n">
        <f aca="false">P101-Q101</f>
        <v>78.75</v>
      </c>
      <c r="S101" s="28" t="n">
        <f aca="false">IF(P101=0,0,R101/P101)</f>
        <v>0.502392344497608</v>
      </c>
      <c r="T101" s="28" t="n">
        <v>0.05</v>
      </c>
    </row>
    <row r="102" customFormat="false" ht="15" hidden="false" customHeight="false" outlineLevel="0" collapsed="false">
      <c r="A102" s="19" t="n">
        <v>101</v>
      </c>
      <c r="B102" s="13" t="s">
        <v>387</v>
      </c>
      <c r="C102" s="20" t="n">
        <v>45700</v>
      </c>
      <c r="D102" s="20" t="n">
        <v>45704</v>
      </c>
      <c r="E102" s="13" t="s">
        <v>150</v>
      </c>
      <c r="F102" s="13" t="s">
        <v>388</v>
      </c>
      <c r="G102" s="13" t="s">
        <v>177</v>
      </c>
      <c r="H102" s="13" t="s">
        <v>208</v>
      </c>
      <c r="I102" s="15" t="s">
        <v>287</v>
      </c>
      <c r="J102" s="15" t="s">
        <v>155</v>
      </c>
      <c r="K102" s="15" t="s">
        <v>288</v>
      </c>
      <c r="L102" s="15" t="s">
        <v>289</v>
      </c>
      <c r="M102" s="21" t="n">
        <v>5</v>
      </c>
      <c r="N102" s="22" t="n">
        <v>185</v>
      </c>
      <c r="O102" s="22" t="n">
        <v>110</v>
      </c>
      <c r="P102" s="22" t="n">
        <f aca="false">ROUND(M102*N102*(1-T102),2)</f>
        <v>925</v>
      </c>
      <c r="Q102" s="22" t="n">
        <f aca="false">ROUND(M102*O102,2)</f>
        <v>550</v>
      </c>
      <c r="R102" s="22" t="n">
        <f aca="false">P102-Q102</f>
        <v>375</v>
      </c>
      <c r="S102" s="23" t="n">
        <f aca="false">IF(P102=0,0,R102/P102)</f>
        <v>0.405405405405405</v>
      </c>
      <c r="T102" s="23" t="n">
        <v>0</v>
      </c>
    </row>
    <row r="103" customFormat="false" ht="15" hidden="false" customHeight="false" outlineLevel="0" collapsed="false">
      <c r="A103" s="24" t="n">
        <v>102</v>
      </c>
      <c r="B103" s="9" t="s">
        <v>389</v>
      </c>
      <c r="C103" s="25" t="n">
        <v>45700</v>
      </c>
      <c r="D103" s="25" t="n">
        <v>45702</v>
      </c>
      <c r="E103" s="9" t="s">
        <v>167</v>
      </c>
      <c r="F103" s="9" t="s">
        <v>390</v>
      </c>
      <c r="G103" s="9" t="s">
        <v>169</v>
      </c>
      <c r="H103" s="9" t="s">
        <v>153</v>
      </c>
      <c r="I103" s="17" t="s">
        <v>181</v>
      </c>
      <c r="J103" s="17" t="s">
        <v>158</v>
      </c>
      <c r="K103" s="17" t="s">
        <v>159</v>
      </c>
      <c r="L103" s="17" t="s">
        <v>160</v>
      </c>
      <c r="M103" s="26" t="n">
        <v>2</v>
      </c>
      <c r="N103" s="27" t="n">
        <v>389</v>
      </c>
      <c r="O103" s="27" t="n">
        <v>235</v>
      </c>
      <c r="P103" s="27" t="n">
        <f aca="false">ROUND(M103*N103*(1-T103),2)</f>
        <v>778</v>
      </c>
      <c r="Q103" s="27" t="n">
        <f aca="false">ROUND(M103*O103,2)</f>
        <v>470</v>
      </c>
      <c r="R103" s="27" t="n">
        <f aca="false">P103-Q103</f>
        <v>308</v>
      </c>
      <c r="S103" s="28" t="n">
        <f aca="false">IF(P103=0,0,R103/P103)</f>
        <v>0.395886889460154</v>
      </c>
      <c r="T103" s="28" t="n">
        <v>0</v>
      </c>
    </row>
    <row r="104" customFormat="false" ht="15" hidden="false" customHeight="false" outlineLevel="0" collapsed="false">
      <c r="A104" s="19" t="n">
        <v>103</v>
      </c>
      <c r="B104" s="13" t="s">
        <v>391</v>
      </c>
      <c r="C104" s="20" t="n">
        <v>45701</v>
      </c>
      <c r="D104" s="20" t="n">
        <v>45701</v>
      </c>
      <c r="E104" s="13" t="s">
        <v>179</v>
      </c>
      <c r="F104" s="13" t="s">
        <v>392</v>
      </c>
      <c r="G104" s="13" t="s">
        <v>152</v>
      </c>
      <c r="H104" s="13" t="s">
        <v>153</v>
      </c>
      <c r="I104" s="15" t="s">
        <v>181</v>
      </c>
      <c r="J104" s="15" t="s">
        <v>158</v>
      </c>
      <c r="K104" s="15" t="s">
        <v>210</v>
      </c>
      <c r="L104" s="15" t="s">
        <v>211</v>
      </c>
      <c r="M104" s="21" t="n">
        <v>5</v>
      </c>
      <c r="N104" s="22" t="n">
        <v>640</v>
      </c>
      <c r="O104" s="22" t="n">
        <v>460</v>
      </c>
      <c r="P104" s="22" t="n">
        <f aca="false">ROUND(M104*N104*(1-T104),2)</f>
        <v>2880</v>
      </c>
      <c r="Q104" s="22" t="n">
        <f aca="false">ROUND(M104*O104,2)</f>
        <v>2300</v>
      </c>
      <c r="R104" s="22" t="n">
        <f aca="false">P104-Q104</f>
        <v>580</v>
      </c>
      <c r="S104" s="23" t="n">
        <f aca="false">IF(P104=0,0,R104/P104)</f>
        <v>0.201388888888889</v>
      </c>
      <c r="T104" s="23" t="n">
        <v>0.1</v>
      </c>
    </row>
    <row r="105" customFormat="false" ht="15" hidden="false" customHeight="false" outlineLevel="0" collapsed="false">
      <c r="A105" s="24" t="n">
        <v>104</v>
      </c>
      <c r="B105" s="9" t="s">
        <v>393</v>
      </c>
      <c r="C105" s="25" t="n">
        <v>45701</v>
      </c>
      <c r="D105" s="25" t="n">
        <v>45707</v>
      </c>
      <c r="E105" s="9" t="s">
        <v>150</v>
      </c>
      <c r="F105" s="9" t="s">
        <v>394</v>
      </c>
      <c r="G105" s="9" t="s">
        <v>152</v>
      </c>
      <c r="H105" s="9" t="s">
        <v>208</v>
      </c>
      <c r="I105" s="17" t="s">
        <v>209</v>
      </c>
      <c r="J105" s="17" t="s">
        <v>155</v>
      </c>
      <c r="K105" s="17" t="s">
        <v>156</v>
      </c>
      <c r="L105" s="17" t="s">
        <v>157</v>
      </c>
      <c r="M105" s="26" t="n">
        <v>2</v>
      </c>
      <c r="N105" s="27" t="n">
        <v>295</v>
      </c>
      <c r="O105" s="27" t="n">
        <v>235</v>
      </c>
      <c r="P105" s="27" t="n">
        <f aca="false">ROUND(M105*N105*(1-T105),2)</f>
        <v>442.5</v>
      </c>
      <c r="Q105" s="27" t="n">
        <f aca="false">ROUND(M105*O105,2)</f>
        <v>470</v>
      </c>
      <c r="R105" s="27" t="n">
        <f aca="false">P105-Q105</f>
        <v>-27.5</v>
      </c>
      <c r="S105" s="28" t="n">
        <f aca="false">IF(P105=0,0,R105/P105)</f>
        <v>-0.0621468926553672</v>
      </c>
      <c r="T105" s="28" t="n">
        <v>0.25</v>
      </c>
    </row>
    <row r="106" customFormat="false" ht="15" hidden="false" customHeight="false" outlineLevel="0" collapsed="false">
      <c r="A106" s="19" t="n">
        <v>105</v>
      </c>
      <c r="B106" s="13" t="s">
        <v>395</v>
      </c>
      <c r="C106" s="20" t="n">
        <v>45703</v>
      </c>
      <c r="D106" s="20" t="n">
        <v>45705</v>
      </c>
      <c r="E106" s="13" t="s">
        <v>184</v>
      </c>
      <c r="F106" s="13" t="s">
        <v>396</v>
      </c>
      <c r="G106" s="13" t="s">
        <v>177</v>
      </c>
      <c r="H106" s="13" t="s">
        <v>153</v>
      </c>
      <c r="I106" s="15" t="s">
        <v>181</v>
      </c>
      <c r="J106" s="15" t="s">
        <v>155</v>
      </c>
      <c r="K106" s="15" t="s">
        <v>164</v>
      </c>
      <c r="L106" s="15" t="s">
        <v>257</v>
      </c>
      <c r="M106" s="21" t="n">
        <v>3</v>
      </c>
      <c r="N106" s="22" t="n">
        <v>560</v>
      </c>
      <c r="O106" s="22" t="n">
        <v>445</v>
      </c>
      <c r="P106" s="22" t="n">
        <f aca="false">ROUND(M106*N106*(1-T106),2)</f>
        <v>1680</v>
      </c>
      <c r="Q106" s="22" t="n">
        <f aca="false">ROUND(M106*O106,2)</f>
        <v>1335</v>
      </c>
      <c r="R106" s="22" t="n">
        <f aca="false">P106-Q106</f>
        <v>345</v>
      </c>
      <c r="S106" s="23" t="n">
        <f aca="false">IF(P106=0,0,R106/P106)</f>
        <v>0.205357142857143</v>
      </c>
      <c r="T106" s="23" t="n">
        <v>0</v>
      </c>
    </row>
    <row r="107" customFormat="false" ht="15" hidden="false" customHeight="false" outlineLevel="0" collapsed="false">
      <c r="A107" s="24" t="n">
        <v>106</v>
      </c>
      <c r="B107" s="9" t="s">
        <v>397</v>
      </c>
      <c r="C107" s="25" t="n">
        <v>45703</v>
      </c>
      <c r="D107" s="25" t="n">
        <v>45709</v>
      </c>
      <c r="E107" s="9" t="s">
        <v>150</v>
      </c>
      <c r="F107" s="9" t="s">
        <v>398</v>
      </c>
      <c r="G107" s="9" t="s">
        <v>177</v>
      </c>
      <c r="H107" s="9" t="s">
        <v>170</v>
      </c>
      <c r="I107" s="17" t="s">
        <v>190</v>
      </c>
      <c r="J107" s="17" t="s">
        <v>172</v>
      </c>
      <c r="K107" s="17" t="s">
        <v>173</v>
      </c>
      <c r="L107" s="17" t="s">
        <v>237</v>
      </c>
      <c r="M107" s="26" t="n">
        <v>3</v>
      </c>
      <c r="N107" s="27" t="n">
        <v>42</v>
      </c>
      <c r="O107" s="27" t="n">
        <v>21</v>
      </c>
      <c r="P107" s="27" t="n">
        <f aca="false">ROUND(M107*N107*(1-T107),2)</f>
        <v>126</v>
      </c>
      <c r="Q107" s="27" t="n">
        <f aca="false">ROUND(M107*O107,2)</f>
        <v>63</v>
      </c>
      <c r="R107" s="27" t="n">
        <f aca="false">P107-Q107</f>
        <v>63</v>
      </c>
      <c r="S107" s="28" t="n">
        <f aca="false">IF(P107=0,0,R107/P107)</f>
        <v>0.5</v>
      </c>
      <c r="T107" s="28" t="n">
        <v>0</v>
      </c>
    </row>
    <row r="108" customFormat="false" ht="15" hidden="false" customHeight="false" outlineLevel="0" collapsed="false">
      <c r="A108" s="19" t="n">
        <v>107</v>
      </c>
      <c r="B108" s="13" t="s">
        <v>399</v>
      </c>
      <c r="C108" s="20" t="n">
        <v>45703</v>
      </c>
      <c r="D108" s="20" t="n">
        <v>45703</v>
      </c>
      <c r="E108" s="13" t="s">
        <v>179</v>
      </c>
      <c r="F108" s="13" t="s">
        <v>235</v>
      </c>
      <c r="G108" s="13" t="s">
        <v>177</v>
      </c>
      <c r="H108" s="13" t="s">
        <v>186</v>
      </c>
      <c r="I108" s="15" t="s">
        <v>214</v>
      </c>
      <c r="J108" s="15" t="s">
        <v>155</v>
      </c>
      <c r="K108" s="15" t="s">
        <v>156</v>
      </c>
      <c r="L108" s="15" t="s">
        <v>157</v>
      </c>
      <c r="M108" s="21" t="n">
        <v>2</v>
      </c>
      <c r="N108" s="22" t="n">
        <v>295</v>
      </c>
      <c r="O108" s="22" t="n">
        <v>235</v>
      </c>
      <c r="P108" s="22" t="n">
        <f aca="false">ROUND(M108*N108*(1-T108),2)</f>
        <v>442.5</v>
      </c>
      <c r="Q108" s="22" t="n">
        <f aca="false">ROUND(M108*O108,2)</f>
        <v>470</v>
      </c>
      <c r="R108" s="22" t="n">
        <f aca="false">P108-Q108</f>
        <v>-27.5</v>
      </c>
      <c r="S108" s="23" t="n">
        <f aca="false">IF(P108=0,0,R108/P108)</f>
        <v>-0.0621468926553672</v>
      </c>
      <c r="T108" s="23" t="n">
        <v>0.25</v>
      </c>
    </row>
    <row r="109" customFormat="false" ht="15" hidden="false" customHeight="false" outlineLevel="0" collapsed="false">
      <c r="A109" s="24" t="n">
        <v>108</v>
      </c>
      <c r="B109" s="9" t="s">
        <v>400</v>
      </c>
      <c r="C109" s="25" t="n">
        <v>45703</v>
      </c>
      <c r="D109" s="25" t="n">
        <v>45708</v>
      </c>
      <c r="E109" s="9" t="s">
        <v>150</v>
      </c>
      <c r="F109" s="9" t="s">
        <v>401</v>
      </c>
      <c r="G109" s="9" t="s">
        <v>177</v>
      </c>
      <c r="H109" s="9" t="s">
        <v>208</v>
      </c>
      <c r="I109" s="17" t="s">
        <v>242</v>
      </c>
      <c r="J109" s="17" t="s">
        <v>155</v>
      </c>
      <c r="K109" s="17" t="s">
        <v>164</v>
      </c>
      <c r="L109" s="17" t="s">
        <v>257</v>
      </c>
      <c r="M109" s="26" t="n">
        <v>2</v>
      </c>
      <c r="N109" s="27" t="n">
        <v>560</v>
      </c>
      <c r="O109" s="27" t="n">
        <v>445</v>
      </c>
      <c r="P109" s="27" t="n">
        <f aca="false">ROUND(M109*N109*(1-T109),2)</f>
        <v>840</v>
      </c>
      <c r="Q109" s="27" t="n">
        <f aca="false">ROUND(M109*O109,2)</f>
        <v>890</v>
      </c>
      <c r="R109" s="27" t="n">
        <f aca="false">P109-Q109</f>
        <v>-50</v>
      </c>
      <c r="S109" s="28" t="n">
        <f aca="false">IF(P109=0,0,R109/P109)</f>
        <v>-0.0595238095238095</v>
      </c>
      <c r="T109" s="28" t="n">
        <v>0.25</v>
      </c>
    </row>
    <row r="110" customFormat="false" ht="15" hidden="false" customHeight="false" outlineLevel="0" collapsed="false">
      <c r="A110" s="19" t="n">
        <v>109</v>
      </c>
      <c r="B110" s="13" t="s">
        <v>402</v>
      </c>
      <c r="C110" s="20" t="n">
        <v>45705</v>
      </c>
      <c r="D110" s="20" t="n">
        <v>45710</v>
      </c>
      <c r="E110" s="13" t="s">
        <v>150</v>
      </c>
      <c r="F110" s="13" t="s">
        <v>348</v>
      </c>
      <c r="G110" s="13" t="s">
        <v>169</v>
      </c>
      <c r="H110" s="13" t="s">
        <v>186</v>
      </c>
      <c r="I110" s="15" t="s">
        <v>224</v>
      </c>
      <c r="J110" s="15" t="s">
        <v>172</v>
      </c>
      <c r="K110" s="15" t="s">
        <v>173</v>
      </c>
      <c r="L110" s="15" t="s">
        <v>174</v>
      </c>
      <c r="M110" s="21" t="n">
        <v>2</v>
      </c>
      <c r="N110" s="22" t="n">
        <v>64</v>
      </c>
      <c r="O110" s="22" t="n">
        <v>49</v>
      </c>
      <c r="P110" s="22" t="n">
        <f aca="false">ROUND(M110*N110*(1-T110),2)</f>
        <v>96</v>
      </c>
      <c r="Q110" s="22" t="n">
        <f aca="false">ROUND(M110*O110,2)</f>
        <v>98</v>
      </c>
      <c r="R110" s="22" t="n">
        <f aca="false">P110-Q110</f>
        <v>-2</v>
      </c>
      <c r="S110" s="23" t="n">
        <f aca="false">IF(P110=0,0,R110/P110)</f>
        <v>-0.0208333333333333</v>
      </c>
      <c r="T110" s="23" t="n">
        <v>0.25</v>
      </c>
    </row>
    <row r="111" customFormat="false" ht="15" hidden="false" customHeight="false" outlineLevel="0" collapsed="false">
      <c r="A111" s="24" t="n">
        <v>110</v>
      </c>
      <c r="B111" s="9" t="s">
        <v>403</v>
      </c>
      <c r="C111" s="25" t="n">
        <v>45705</v>
      </c>
      <c r="D111" s="25" t="n">
        <v>45709</v>
      </c>
      <c r="E111" s="9" t="s">
        <v>167</v>
      </c>
      <c r="F111" s="9" t="s">
        <v>338</v>
      </c>
      <c r="G111" s="9" t="s">
        <v>169</v>
      </c>
      <c r="H111" s="9" t="s">
        <v>153</v>
      </c>
      <c r="I111" s="17" t="s">
        <v>154</v>
      </c>
      <c r="J111" s="17" t="s">
        <v>172</v>
      </c>
      <c r="K111" s="17" t="s">
        <v>195</v>
      </c>
      <c r="L111" s="17" t="s">
        <v>230</v>
      </c>
      <c r="M111" s="26" t="n">
        <v>2</v>
      </c>
      <c r="N111" s="27" t="n">
        <v>45</v>
      </c>
      <c r="O111" s="27" t="n">
        <v>24</v>
      </c>
      <c r="P111" s="27" t="n">
        <f aca="false">ROUND(M111*N111*(1-T111),2)</f>
        <v>81</v>
      </c>
      <c r="Q111" s="27" t="n">
        <f aca="false">ROUND(M111*O111,2)</f>
        <v>48</v>
      </c>
      <c r="R111" s="27" t="n">
        <f aca="false">P111-Q111</f>
        <v>33</v>
      </c>
      <c r="S111" s="28" t="n">
        <f aca="false">IF(P111=0,0,R111/P111)</f>
        <v>0.407407407407407</v>
      </c>
      <c r="T111" s="28" t="n">
        <v>0.1</v>
      </c>
    </row>
    <row r="112" customFormat="false" ht="15" hidden="false" customHeight="false" outlineLevel="0" collapsed="false">
      <c r="A112" s="19" t="n">
        <v>111</v>
      </c>
      <c r="B112" s="13" t="s">
        <v>403</v>
      </c>
      <c r="C112" s="20" t="n">
        <v>45705</v>
      </c>
      <c r="D112" s="20" t="n">
        <v>45709</v>
      </c>
      <c r="E112" s="13" t="s">
        <v>167</v>
      </c>
      <c r="F112" s="13" t="s">
        <v>338</v>
      </c>
      <c r="G112" s="13" t="s">
        <v>169</v>
      </c>
      <c r="H112" s="13" t="s">
        <v>153</v>
      </c>
      <c r="I112" s="15" t="s">
        <v>154</v>
      </c>
      <c r="J112" s="15" t="s">
        <v>172</v>
      </c>
      <c r="K112" s="15" t="s">
        <v>204</v>
      </c>
      <c r="L112" s="15" t="s">
        <v>341</v>
      </c>
      <c r="M112" s="21" t="n">
        <v>5</v>
      </c>
      <c r="N112" s="22" t="n">
        <v>68</v>
      </c>
      <c r="O112" s="22" t="n">
        <v>36</v>
      </c>
      <c r="P112" s="22" t="n">
        <f aca="false">ROUND(M112*N112*(1-T112),2)</f>
        <v>340</v>
      </c>
      <c r="Q112" s="22" t="n">
        <f aca="false">ROUND(M112*O112,2)</f>
        <v>180</v>
      </c>
      <c r="R112" s="22" t="n">
        <f aca="false">P112-Q112</f>
        <v>160</v>
      </c>
      <c r="S112" s="23" t="n">
        <f aca="false">IF(P112=0,0,R112/P112)</f>
        <v>0.470588235294118</v>
      </c>
      <c r="T112" s="23" t="n">
        <v>0</v>
      </c>
    </row>
    <row r="113" customFormat="false" ht="15" hidden="false" customHeight="false" outlineLevel="0" collapsed="false">
      <c r="A113" s="24" t="n">
        <v>112</v>
      </c>
      <c r="B113" s="9" t="s">
        <v>404</v>
      </c>
      <c r="C113" s="25" t="n">
        <v>45706</v>
      </c>
      <c r="D113" s="25" t="n">
        <v>45710</v>
      </c>
      <c r="E113" s="9" t="s">
        <v>150</v>
      </c>
      <c r="F113" s="9" t="s">
        <v>405</v>
      </c>
      <c r="G113" s="9" t="s">
        <v>177</v>
      </c>
      <c r="H113" s="9" t="s">
        <v>153</v>
      </c>
      <c r="I113" s="17" t="s">
        <v>154</v>
      </c>
      <c r="J113" s="17" t="s">
        <v>155</v>
      </c>
      <c r="K113" s="17" t="s">
        <v>215</v>
      </c>
      <c r="L113" s="17" t="s">
        <v>292</v>
      </c>
      <c r="M113" s="26" t="n">
        <v>1</v>
      </c>
      <c r="N113" s="27" t="n">
        <v>425</v>
      </c>
      <c r="O113" s="27" t="n">
        <v>265</v>
      </c>
      <c r="P113" s="27" t="n">
        <f aca="false">ROUND(M113*N113*(1-T113),2)</f>
        <v>361.25</v>
      </c>
      <c r="Q113" s="27" t="n">
        <f aca="false">ROUND(M113*O113,2)</f>
        <v>265</v>
      </c>
      <c r="R113" s="27" t="n">
        <f aca="false">P113-Q113</f>
        <v>96.25</v>
      </c>
      <c r="S113" s="28" t="n">
        <f aca="false">IF(P113=0,0,R113/P113)</f>
        <v>0.26643598615917</v>
      </c>
      <c r="T113" s="28" t="n">
        <v>0.15</v>
      </c>
    </row>
    <row r="114" customFormat="false" ht="15" hidden="false" customHeight="false" outlineLevel="0" collapsed="false">
      <c r="A114" s="19" t="n">
        <v>113</v>
      </c>
      <c r="B114" s="13" t="s">
        <v>404</v>
      </c>
      <c r="C114" s="20" t="n">
        <v>45706</v>
      </c>
      <c r="D114" s="20" t="n">
        <v>45710</v>
      </c>
      <c r="E114" s="13" t="s">
        <v>150</v>
      </c>
      <c r="F114" s="13" t="s">
        <v>405</v>
      </c>
      <c r="G114" s="13" t="s">
        <v>177</v>
      </c>
      <c r="H114" s="13" t="s">
        <v>153</v>
      </c>
      <c r="I114" s="15" t="s">
        <v>154</v>
      </c>
      <c r="J114" s="15" t="s">
        <v>155</v>
      </c>
      <c r="K114" s="15" t="s">
        <v>156</v>
      </c>
      <c r="L114" s="15" t="s">
        <v>157</v>
      </c>
      <c r="M114" s="21" t="n">
        <v>4</v>
      </c>
      <c r="N114" s="22" t="n">
        <v>295</v>
      </c>
      <c r="O114" s="22" t="n">
        <v>235</v>
      </c>
      <c r="P114" s="22" t="n">
        <f aca="false">ROUND(M114*N114*(1-T114),2)</f>
        <v>1062</v>
      </c>
      <c r="Q114" s="22" t="n">
        <f aca="false">ROUND(M114*O114,2)</f>
        <v>940</v>
      </c>
      <c r="R114" s="22" t="n">
        <f aca="false">P114-Q114</f>
        <v>122</v>
      </c>
      <c r="S114" s="23" t="n">
        <f aca="false">IF(P114=0,0,R114/P114)</f>
        <v>0.114877589453861</v>
      </c>
      <c r="T114" s="23" t="n">
        <v>0.1</v>
      </c>
    </row>
    <row r="115" customFormat="false" ht="15" hidden="false" customHeight="false" outlineLevel="0" collapsed="false">
      <c r="A115" s="24" t="n">
        <v>114</v>
      </c>
      <c r="B115" s="9" t="s">
        <v>406</v>
      </c>
      <c r="C115" s="25" t="n">
        <v>45706</v>
      </c>
      <c r="D115" s="25" t="n">
        <v>45707</v>
      </c>
      <c r="E115" s="9" t="s">
        <v>184</v>
      </c>
      <c r="F115" s="9" t="s">
        <v>365</v>
      </c>
      <c r="G115" s="9" t="s">
        <v>152</v>
      </c>
      <c r="H115" s="9" t="s">
        <v>170</v>
      </c>
      <c r="I115" s="17" t="s">
        <v>171</v>
      </c>
      <c r="J115" s="17" t="s">
        <v>158</v>
      </c>
      <c r="K115" s="17" t="s">
        <v>210</v>
      </c>
      <c r="L115" s="17" t="s">
        <v>265</v>
      </c>
      <c r="M115" s="26" t="n">
        <v>2</v>
      </c>
      <c r="N115" s="27" t="n">
        <v>790</v>
      </c>
      <c r="O115" s="27" t="n">
        <v>645</v>
      </c>
      <c r="P115" s="27" t="n">
        <f aca="false">ROUND(M115*N115*(1-T115),2)</f>
        <v>1106</v>
      </c>
      <c r="Q115" s="27" t="n">
        <f aca="false">ROUND(M115*O115,2)</f>
        <v>1290</v>
      </c>
      <c r="R115" s="27" t="n">
        <f aca="false">P115-Q115</f>
        <v>-184</v>
      </c>
      <c r="S115" s="28" t="n">
        <f aca="false">IF(P115=0,0,R115/P115)</f>
        <v>-0.166365280289331</v>
      </c>
      <c r="T115" s="28" t="n">
        <v>0.3</v>
      </c>
    </row>
    <row r="116" customFormat="false" ht="15" hidden="false" customHeight="false" outlineLevel="0" collapsed="false">
      <c r="A116" s="19" t="n">
        <v>115</v>
      </c>
      <c r="B116" s="13" t="s">
        <v>407</v>
      </c>
      <c r="C116" s="20" t="n">
        <v>45706</v>
      </c>
      <c r="D116" s="20" t="n">
        <v>45711</v>
      </c>
      <c r="E116" s="13" t="s">
        <v>150</v>
      </c>
      <c r="F116" s="13" t="s">
        <v>408</v>
      </c>
      <c r="G116" s="13" t="s">
        <v>152</v>
      </c>
      <c r="H116" s="13" t="s">
        <v>153</v>
      </c>
      <c r="I116" s="15" t="s">
        <v>163</v>
      </c>
      <c r="J116" s="15" t="s">
        <v>172</v>
      </c>
      <c r="K116" s="15" t="s">
        <v>191</v>
      </c>
      <c r="L116" s="15" t="s">
        <v>192</v>
      </c>
      <c r="M116" s="21" t="n">
        <v>3</v>
      </c>
      <c r="N116" s="22" t="n">
        <v>28</v>
      </c>
      <c r="O116" s="22" t="n">
        <v>13</v>
      </c>
      <c r="P116" s="22" t="n">
        <f aca="false">ROUND(M116*N116*(1-T116),2)</f>
        <v>84</v>
      </c>
      <c r="Q116" s="22" t="n">
        <f aca="false">ROUND(M116*O116,2)</f>
        <v>39</v>
      </c>
      <c r="R116" s="22" t="n">
        <f aca="false">P116-Q116</f>
        <v>45</v>
      </c>
      <c r="S116" s="23" t="n">
        <f aca="false">IF(P116=0,0,R116/P116)</f>
        <v>0.535714285714286</v>
      </c>
      <c r="T116" s="23" t="n">
        <v>0</v>
      </c>
    </row>
    <row r="117" customFormat="false" ht="15" hidden="false" customHeight="false" outlineLevel="0" collapsed="false">
      <c r="A117" s="24" t="n">
        <v>116</v>
      </c>
      <c r="B117" s="9" t="s">
        <v>409</v>
      </c>
      <c r="C117" s="25" t="n">
        <v>45707</v>
      </c>
      <c r="D117" s="25" t="n">
        <v>45709</v>
      </c>
      <c r="E117" s="9" t="s">
        <v>184</v>
      </c>
      <c r="F117" s="9" t="s">
        <v>410</v>
      </c>
      <c r="G117" s="9" t="s">
        <v>152</v>
      </c>
      <c r="H117" s="9" t="s">
        <v>153</v>
      </c>
      <c r="I117" s="17" t="s">
        <v>233</v>
      </c>
      <c r="J117" s="17" t="s">
        <v>155</v>
      </c>
      <c r="K117" s="17" t="s">
        <v>215</v>
      </c>
      <c r="L117" s="17" t="s">
        <v>292</v>
      </c>
      <c r="M117" s="26" t="n">
        <v>2</v>
      </c>
      <c r="N117" s="27" t="n">
        <v>425</v>
      </c>
      <c r="O117" s="27" t="n">
        <v>265</v>
      </c>
      <c r="P117" s="27" t="n">
        <f aca="false">ROUND(M117*N117*(1-T117),2)</f>
        <v>850</v>
      </c>
      <c r="Q117" s="27" t="n">
        <f aca="false">ROUND(M117*O117,2)</f>
        <v>530</v>
      </c>
      <c r="R117" s="27" t="n">
        <f aca="false">P117-Q117</f>
        <v>320</v>
      </c>
      <c r="S117" s="28" t="n">
        <f aca="false">IF(P117=0,0,R117/P117)</f>
        <v>0.376470588235294</v>
      </c>
      <c r="T117" s="28" t="n">
        <v>0</v>
      </c>
    </row>
    <row r="118" customFormat="false" ht="15" hidden="false" customHeight="false" outlineLevel="0" collapsed="false">
      <c r="A118" s="19" t="n">
        <v>117</v>
      </c>
      <c r="B118" s="13" t="s">
        <v>409</v>
      </c>
      <c r="C118" s="20" t="n">
        <v>45707</v>
      </c>
      <c r="D118" s="20" t="n">
        <v>45709</v>
      </c>
      <c r="E118" s="13" t="s">
        <v>184</v>
      </c>
      <c r="F118" s="13" t="s">
        <v>410</v>
      </c>
      <c r="G118" s="13" t="s">
        <v>152</v>
      </c>
      <c r="H118" s="13" t="s">
        <v>153</v>
      </c>
      <c r="I118" s="15" t="s">
        <v>233</v>
      </c>
      <c r="J118" s="15" t="s">
        <v>155</v>
      </c>
      <c r="K118" s="15" t="s">
        <v>288</v>
      </c>
      <c r="L118" s="15" t="s">
        <v>289</v>
      </c>
      <c r="M118" s="21" t="n">
        <v>3</v>
      </c>
      <c r="N118" s="22" t="n">
        <v>185</v>
      </c>
      <c r="O118" s="22" t="n">
        <v>110</v>
      </c>
      <c r="P118" s="22" t="n">
        <f aca="false">ROUND(M118*N118*(1-T118),2)</f>
        <v>555</v>
      </c>
      <c r="Q118" s="22" t="n">
        <f aca="false">ROUND(M118*O118,2)</f>
        <v>330</v>
      </c>
      <c r="R118" s="22" t="n">
        <f aca="false">P118-Q118</f>
        <v>225</v>
      </c>
      <c r="S118" s="23" t="n">
        <f aca="false">IF(P118=0,0,R118/P118)</f>
        <v>0.405405405405405</v>
      </c>
      <c r="T118" s="23" t="n">
        <v>0</v>
      </c>
    </row>
    <row r="119" customFormat="false" ht="15" hidden="false" customHeight="false" outlineLevel="0" collapsed="false">
      <c r="A119" s="24" t="n">
        <v>118</v>
      </c>
      <c r="B119" s="9" t="s">
        <v>411</v>
      </c>
      <c r="C119" s="25" t="n">
        <v>45707</v>
      </c>
      <c r="D119" s="25" t="n">
        <v>45711</v>
      </c>
      <c r="E119" s="9" t="s">
        <v>150</v>
      </c>
      <c r="F119" s="9" t="s">
        <v>412</v>
      </c>
      <c r="G119" s="9" t="s">
        <v>177</v>
      </c>
      <c r="H119" s="9" t="s">
        <v>208</v>
      </c>
      <c r="I119" s="17" t="s">
        <v>247</v>
      </c>
      <c r="J119" s="17" t="s">
        <v>172</v>
      </c>
      <c r="K119" s="17" t="s">
        <v>173</v>
      </c>
      <c r="L119" s="17" t="s">
        <v>174</v>
      </c>
      <c r="M119" s="26" t="n">
        <v>1</v>
      </c>
      <c r="N119" s="27" t="n">
        <v>64</v>
      </c>
      <c r="O119" s="27" t="n">
        <v>49</v>
      </c>
      <c r="P119" s="27" t="n">
        <f aca="false">ROUND(M119*N119*(1-T119),2)</f>
        <v>57.6</v>
      </c>
      <c r="Q119" s="27" t="n">
        <f aca="false">ROUND(M119*O119,2)</f>
        <v>49</v>
      </c>
      <c r="R119" s="27" t="n">
        <f aca="false">P119-Q119</f>
        <v>8.6</v>
      </c>
      <c r="S119" s="28" t="n">
        <f aca="false">IF(P119=0,0,R119/P119)</f>
        <v>0.149305555555556</v>
      </c>
      <c r="T119" s="28" t="n">
        <v>0.1</v>
      </c>
    </row>
    <row r="120" customFormat="false" ht="15" hidden="false" customHeight="false" outlineLevel="0" collapsed="false">
      <c r="A120" s="19" t="n">
        <v>119</v>
      </c>
      <c r="B120" s="13" t="s">
        <v>413</v>
      </c>
      <c r="C120" s="20" t="n">
        <v>45707</v>
      </c>
      <c r="D120" s="20" t="n">
        <v>45711</v>
      </c>
      <c r="E120" s="13" t="s">
        <v>150</v>
      </c>
      <c r="F120" s="13" t="s">
        <v>414</v>
      </c>
      <c r="G120" s="13" t="s">
        <v>169</v>
      </c>
      <c r="H120" s="13" t="s">
        <v>208</v>
      </c>
      <c r="I120" s="15" t="s">
        <v>242</v>
      </c>
      <c r="J120" s="15" t="s">
        <v>172</v>
      </c>
      <c r="K120" s="15" t="s">
        <v>204</v>
      </c>
      <c r="L120" s="15" t="s">
        <v>341</v>
      </c>
      <c r="M120" s="21" t="n">
        <v>3</v>
      </c>
      <c r="N120" s="22" t="n">
        <v>68</v>
      </c>
      <c r="O120" s="22" t="n">
        <v>36</v>
      </c>
      <c r="P120" s="22" t="n">
        <f aca="false">ROUND(M120*N120*(1-T120),2)</f>
        <v>183.6</v>
      </c>
      <c r="Q120" s="22" t="n">
        <f aca="false">ROUND(M120*O120,2)</f>
        <v>108</v>
      </c>
      <c r="R120" s="22" t="n">
        <f aca="false">P120-Q120</f>
        <v>75.6</v>
      </c>
      <c r="S120" s="23" t="n">
        <f aca="false">IF(P120=0,0,R120/P120)</f>
        <v>0.411764705882353</v>
      </c>
      <c r="T120" s="23" t="n">
        <v>0.1</v>
      </c>
    </row>
    <row r="121" customFormat="false" ht="15" hidden="false" customHeight="false" outlineLevel="0" collapsed="false">
      <c r="A121" s="24" t="n">
        <v>120</v>
      </c>
      <c r="B121" s="9" t="s">
        <v>415</v>
      </c>
      <c r="C121" s="25" t="n">
        <v>45708</v>
      </c>
      <c r="D121" s="25" t="n">
        <v>45714</v>
      </c>
      <c r="E121" s="9" t="s">
        <v>150</v>
      </c>
      <c r="F121" s="9" t="s">
        <v>162</v>
      </c>
      <c r="G121" s="9" t="s">
        <v>152</v>
      </c>
      <c r="H121" s="9" t="s">
        <v>153</v>
      </c>
      <c r="I121" s="17" t="s">
        <v>181</v>
      </c>
      <c r="J121" s="17" t="s">
        <v>158</v>
      </c>
      <c r="K121" s="17" t="s">
        <v>159</v>
      </c>
      <c r="L121" s="17" t="s">
        <v>248</v>
      </c>
      <c r="M121" s="26" t="n">
        <v>1</v>
      </c>
      <c r="N121" s="27" t="n">
        <v>165</v>
      </c>
      <c r="O121" s="27" t="n">
        <v>78</v>
      </c>
      <c r="P121" s="27" t="n">
        <f aca="false">ROUND(M121*N121*(1-T121),2)</f>
        <v>165</v>
      </c>
      <c r="Q121" s="27" t="n">
        <f aca="false">ROUND(M121*O121,2)</f>
        <v>78</v>
      </c>
      <c r="R121" s="27" t="n">
        <f aca="false">P121-Q121</f>
        <v>87</v>
      </c>
      <c r="S121" s="28" t="n">
        <f aca="false">IF(P121=0,0,R121/P121)</f>
        <v>0.527272727272727</v>
      </c>
      <c r="T121" s="28" t="n">
        <v>0</v>
      </c>
    </row>
    <row r="122" customFormat="false" ht="15" hidden="false" customHeight="false" outlineLevel="0" collapsed="false">
      <c r="A122" s="19" t="n">
        <v>121</v>
      </c>
      <c r="B122" s="13" t="s">
        <v>416</v>
      </c>
      <c r="C122" s="20" t="n">
        <v>45708</v>
      </c>
      <c r="D122" s="20" t="n">
        <v>45714</v>
      </c>
      <c r="E122" s="13" t="s">
        <v>150</v>
      </c>
      <c r="F122" s="13" t="s">
        <v>417</v>
      </c>
      <c r="G122" s="13" t="s">
        <v>177</v>
      </c>
      <c r="H122" s="13" t="s">
        <v>153</v>
      </c>
      <c r="I122" s="15" t="s">
        <v>233</v>
      </c>
      <c r="J122" s="15" t="s">
        <v>155</v>
      </c>
      <c r="K122" s="15" t="s">
        <v>164</v>
      </c>
      <c r="L122" s="15" t="s">
        <v>165</v>
      </c>
      <c r="M122" s="21" t="n">
        <v>1</v>
      </c>
      <c r="N122" s="22" t="n">
        <v>920</v>
      </c>
      <c r="O122" s="22" t="n">
        <v>760</v>
      </c>
      <c r="P122" s="22" t="n">
        <f aca="false">ROUND(M122*N122*(1-T122),2)</f>
        <v>920</v>
      </c>
      <c r="Q122" s="22" t="n">
        <f aca="false">ROUND(M122*O122,2)</f>
        <v>760</v>
      </c>
      <c r="R122" s="22" t="n">
        <f aca="false">P122-Q122</f>
        <v>160</v>
      </c>
      <c r="S122" s="23" t="n">
        <f aca="false">IF(P122=0,0,R122/P122)</f>
        <v>0.173913043478261</v>
      </c>
      <c r="T122" s="23" t="n">
        <v>0</v>
      </c>
    </row>
    <row r="123" customFormat="false" ht="15" hidden="false" customHeight="false" outlineLevel="0" collapsed="false">
      <c r="A123" s="24" t="n">
        <v>122</v>
      </c>
      <c r="B123" s="9" t="s">
        <v>418</v>
      </c>
      <c r="C123" s="25" t="n">
        <v>45708</v>
      </c>
      <c r="D123" s="25" t="n">
        <v>45708</v>
      </c>
      <c r="E123" s="9" t="s">
        <v>179</v>
      </c>
      <c r="F123" s="9" t="s">
        <v>419</v>
      </c>
      <c r="G123" s="9" t="s">
        <v>152</v>
      </c>
      <c r="H123" s="9" t="s">
        <v>208</v>
      </c>
      <c r="I123" s="17" t="s">
        <v>242</v>
      </c>
      <c r="J123" s="17" t="s">
        <v>158</v>
      </c>
      <c r="K123" s="17" t="s">
        <v>243</v>
      </c>
      <c r="L123" s="17" t="s">
        <v>276</v>
      </c>
      <c r="M123" s="26" t="n">
        <v>2</v>
      </c>
      <c r="N123" s="27" t="n">
        <v>1250</v>
      </c>
      <c r="O123" s="27" t="n">
        <v>780</v>
      </c>
      <c r="P123" s="27" t="n">
        <f aca="false">ROUND(M123*N123*(1-T123),2)</f>
        <v>2250</v>
      </c>
      <c r="Q123" s="27" t="n">
        <f aca="false">ROUND(M123*O123,2)</f>
        <v>1560</v>
      </c>
      <c r="R123" s="27" t="n">
        <f aca="false">P123-Q123</f>
        <v>690</v>
      </c>
      <c r="S123" s="28" t="n">
        <f aca="false">IF(P123=0,0,R123/P123)</f>
        <v>0.306666666666667</v>
      </c>
      <c r="T123" s="28" t="n">
        <v>0.1</v>
      </c>
    </row>
    <row r="124" customFormat="false" ht="15" hidden="false" customHeight="false" outlineLevel="0" collapsed="false">
      <c r="A124" s="19" t="n">
        <v>123</v>
      </c>
      <c r="B124" s="13" t="s">
        <v>418</v>
      </c>
      <c r="C124" s="20" t="n">
        <v>45708</v>
      </c>
      <c r="D124" s="20" t="n">
        <v>45708</v>
      </c>
      <c r="E124" s="13" t="s">
        <v>179</v>
      </c>
      <c r="F124" s="13" t="s">
        <v>419</v>
      </c>
      <c r="G124" s="13" t="s">
        <v>152</v>
      </c>
      <c r="H124" s="13" t="s">
        <v>208</v>
      </c>
      <c r="I124" s="15" t="s">
        <v>242</v>
      </c>
      <c r="J124" s="15" t="s">
        <v>172</v>
      </c>
      <c r="K124" s="15" t="s">
        <v>195</v>
      </c>
      <c r="L124" s="15" t="s">
        <v>230</v>
      </c>
      <c r="M124" s="21" t="n">
        <v>3</v>
      </c>
      <c r="N124" s="22" t="n">
        <v>45</v>
      </c>
      <c r="O124" s="22" t="n">
        <v>24</v>
      </c>
      <c r="P124" s="22" t="n">
        <f aca="false">ROUND(M124*N124*(1-T124),2)</f>
        <v>135</v>
      </c>
      <c r="Q124" s="22" t="n">
        <f aca="false">ROUND(M124*O124,2)</f>
        <v>72</v>
      </c>
      <c r="R124" s="22" t="n">
        <f aca="false">P124-Q124</f>
        <v>63</v>
      </c>
      <c r="S124" s="23" t="n">
        <f aca="false">IF(P124=0,0,R124/P124)</f>
        <v>0.466666666666667</v>
      </c>
      <c r="T124" s="23" t="n">
        <v>0</v>
      </c>
    </row>
    <row r="125" customFormat="false" ht="15" hidden="false" customHeight="false" outlineLevel="0" collapsed="false">
      <c r="A125" s="24" t="n">
        <v>124</v>
      </c>
      <c r="B125" s="9" t="s">
        <v>420</v>
      </c>
      <c r="C125" s="25" t="n">
        <v>45708</v>
      </c>
      <c r="D125" s="25" t="n">
        <v>45714</v>
      </c>
      <c r="E125" s="9" t="s">
        <v>150</v>
      </c>
      <c r="F125" s="9" t="s">
        <v>421</v>
      </c>
      <c r="G125" s="9" t="s">
        <v>177</v>
      </c>
      <c r="H125" s="9" t="s">
        <v>170</v>
      </c>
      <c r="I125" s="17" t="s">
        <v>229</v>
      </c>
      <c r="J125" s="17" t="s">
        <v>158</v>
      </c>
      <c r="K125" s="17" t="s">
        <v>159</v>
      </c>
      <c r="L125" s="17" t="s">
        <v>160</v>
      </c>
      <c r="M125" s="26" t="n">
        <v>2</v>
      </c>
      <c r="N125" s="27" t="n">
        <v>389</v>
      </c>
      <c r="O125" s="27" t="n">
        <v>235</v>
      </c>
      <c r="P125" s="27" t="n">
        <f aca="false">ROUND(M125*N125*(1-T125),2)</f>
        <v>778</v>
      </c>
      <c r="Q125" s="27" t="n">
        <f aca="false">ROUND(M125*O125,2)</f>
        <v>470</v>
      </c>
      <c r="R125" s="27" t="n">
        <f aca="false">P125-Q125</f>
        <v>308</v>
      </c>
      <c r="S125" s="28" t="n">
        <f aca="false">IF(P125=0,0,R125/P125)</f>
        <v>0.395886889460154</v>
      </c>
      <c r="T125" s="28" t="n">
        <v>0</v>
      </c>
    </row>
    <row r="126" customFormat="false" ht="15" hidden="false" customHeight="false" outlineLevel="0" collapsed="false">
      <c r="A126" s="19" t="n">
        <v>125</v>
      </c>
      <c r="B126" s="13" t="s">
        <v>422</v>
      </c>
      <c r="C126" s="20" t="n">
        <v>45709</v>
      </c>
      <c r="D126" s="20" t="n">
        <v>45713</v>
      </c>
      <c r="E126" s="13" t="s">
        <v>150</v>
      </c>
      <c r="F126" s="13" t="s">
        <v>423</v>
      </c>
      <c r="G126" s="13" t="s">
        <v>177</v>
      </c>
      <c r="H126" s="13" t="s">
        <v>153</v>
      </c>
      <c r="I126" s="15" t="s">
        <v>163</v>
      </c>
      <c r="J126" s="15" t="s">
        <v>155</v>
      </c>
      <c r="K126" s="15" t="s">
        <v>164</v>
      </c>
      <c r="L126" s="15" t="s">
        <v>165</v>
      </c>
      <c r="M126" s="21" t="n">
        <v>5</v>
      </c>
      <c r="N126" s="22" t="n">
        <v>920</v>
      </c>
      <c r="O126" s="22" t="n">
        <v>760</v>
      </c>
      <c r="P126" s="22" t="n">
        <f aca="false">ROUND(M126*N126*(1-T126),2)</f>
        <v>3450</v>
      </c>
      <c r="Q126" s="22" t="n">
        <f aca="false">ROUND(M126*O126,2)</f>
        <v>3800</v>
      </c>
      <c r="R126" s="22" t="n">
        <f aca="false">P126-Q126</f>
        <v>-350</v>
      </c>
      <c r="S126" s="23" t="n">
        <f aca="false">IF(P126=0,0,R126/P126)</f>
        <v>-0.101449275362319</v>
      </c>
      <c r="T126" s="23" t="n">
        <v>0.25</v>
      </c>
    </row>
    <row r="127" customFormat="false" ht="15" hidden="false" customHeight="false" outlineLevel="0" collapsed="false">
      <c r="A127" s="24" t="n">
        <v>126</v>
      </c>
      <c r="B127" s="9" t="s">
        <v>424</v>
      </c>
      <c r="C127" s="25" t="n">
        <v>45709</v>
      </c>
      <c r="D127" s="25" t="n">
        <v>45713</v>
      </c>
      <c r="E127" s="9" t="s">
        <v>150</v>
      </c>
      <c r="F127" s="9" t="s">
        <v>425</v>
      </c>
      <c r="G127" s="9" t="s">
        <v>177</v>
      </c>
      <c r="H127" s="9" t="s">
        <v>153</v>
      </c>
      <c r="I127" s="17" t="s">
        <v>163</v>
      </c>
      <c r="J127" s="17" t="s">
        <v>172</v>
      </c>
      <c r="K127" s="17" t="s">
        <v>204</v>
      </c>
      <c r="L127" s="17" t="s">
        <v>341</v>
      </c>
      <c r="M127" s="26" t="n">
        <v>4</v>
      </c>
      <c r="N127" s="27" t="n">
        <v>68</v>
      </c>
      <c r="O127" s="27" t="n">
        <v>36</v>
      </c>
      <c r="P127" s="27" t="n">
        <f aca="false">ROUND(M127*N127*(1-T127),2)</f>
        <v>258.4</v>
      </c>
      <c r="Q127" s="27" t="n">
        <f aca="false">ROUND(M127*O127,2)</f>
        <v>144</v>
      </c>
      <c r="R127" s="27" t="n">
        <f aca="false">P127-Q127</f>
        <v>114.4</v>
      </c>
      <c r="S127" s="28" t="n">
        <f aca="false">IF(P127=0,0,R127/P127)</f>
        <v>0.442724458204334</v>
      </c>
      <c r="T127" s="28" t="n">
        <v>0.05</v>
      </c>
    </row>
    <row r="128" customFormat="false" ht="15" hidden="false" customHeight="false" outlineLevel="0" collapsed="false">
      <c r="A128" s="19" t="n">
        <v>127</v>
      </c>
      <c r="B128" s="13" t="s">
        <v>426</v>
      </c>
      <c r="C128" s="20" t="n">
        <v>45709</v>
      </c>
      <c r="D128" s="20" t="n">
        <v>45715</v>
      </c>
      <c r="E128" s="13" t="s">
        <v>150</v>
      </c>
      <c r="F128" s="13" t="s">
        <v>427</v>
      </c>
      <c r="G128" s="13" t="s">
        <v>177</v>
      </c>
      <c r="H128" s="13" t="s">
        <v>153</v>
      </c>
      <c r="I128" s="15" t="s">
        <v>154</v>
      </c>
      <c r="J128" s="15" t="s">
        <v>155</v>
      </c>
      <c r="K128" s="15" t="s">
        <v>215</v>
      </c>
      <c r="L128" s="15" t="s">
        <v>292</v>
      </c>
      <c r="M128" s="21" t="n">
        <v>2</v>
      </c>
      <c r="N128" s="22" t="n">
        <v>425</v>
      </c>
      <c r="O128" s="22" t="n">
        <v>265</v>
      </c>
      <c r="P128" s="22" t="n">
        <f aca="false">ROUND(M128*N128*(1-T128),2)</f>
        <v>850</v>
      </c>
      <c r="Q128" s="22" t="n">
        <f aca="false">ROUND(M128*O128,2)</f>
        <v>530</v>
      </c>
      <c r="R128" s="22" t="n">
        <f aca="false">P128-Q128</f>
        <v>320</v>
      </c>
      <c r="S128" s="23" t="n">
        <f aca="false">IF(P128=0,0,R128/P128)</f>
        <v>0.376470588235294</v>
      </c>
      <c r="T128" s="23" t="n">
        <v>0</v>
      </c>
    </row>
    <row r="129" customFormat="false" ht="15" hidden="false" customHeight="false" outlineLevel="0" collapsed="false">
      <c r="A129" s="24" t="n">
        <v>128</v>
      </c>
      <c r="B129" s="9" t="s">
        <v>428</v>
      </c>
      <c r="C129" s="25" t="n">
        <v>45709</v>
      </c>
      <c r="D129" s="25" t="n">
        <v>45714</v>
      </c>
      <c r="E129" s="9" t="s">
        <v>150</v>
      </c>
      <c r="F129" s="9" t="s">
        <v>363</v>
      </c>
      <c r="G129" s="9" t="s">
        <v>169</v>
      </c>
      <c r="H129" s="9" t="s">
        <v>208</v>
      </c>
      <c r="I129" s="17" t="s">
        <v>247</v>
      </c>
      <c r="J129" s="17" t="s">
        <v>172</v>
      </c>
      <c r="K129" s="17" t="s">
        <v>305</v>
      </c>
      <c r="L129" s="17" t="s">
        <v>306</v>
      </c>
      <c r="M129" s="26" t="n">
        <v>5</v>
      </c>
      <c r="N129" s="27" t="n">
        <v>145</v>
      </c>
      <c r="O129" s="27" t="n">
        <v>88</v>
      </c>
      <c r="P129" s="27" t="n">
        <f aca="false">ROUND(M129*N129*(1-T129),2)</f>
        <v>725</v>
      </c>
      <c r="Q129" s="27" t="n">
        <f aca="false">ROUND(M129*O129,2)</f>
        <v>440</v>
      </c>
      <c r="R129" s="27" t="n">
        <f aca="false">P129-Q129</f>
        <v>285</v>
      </c>
      <c r="S129" s="28" t="n">
        <f aca="false">IF(P129=0,0,R129/P129)</f>
        <v>0.393103448275862</v>
      </c>
      <c r="T129" s="28" t="n">
        <v>0</v>
      </c>
    </row>
    <row r="130" customFormat="false" ht="15" hidden="false" customHeight="false" outlineLevel="0" collapsed="false">
      <c r="A130" s="19" t="n">
        <v>129</v>
      </c>
      <c r="B130" s="13" t="s">
        <v>429</v>
      </c>
      <c r="C130" s="20" t="n">
        <v>45710</v>
      </c>
      <c r="D130" s="20" t="n">
        <v>45715</v>
      </c>
      <c r="E130" s="13" t="s">
        <v>150</v>
      </c>
      <c r="F130" s="13" t="s">
        <v>430</v>
      </c>
      <c r="G130" s="13" t="s">
        <v>177</v>
      </c>
      <c r="H130" s="13" t="s">
        <v>208</v>
      </c>
      <c r="I130" s="15" t="s">
        <v>242</v>
      </c>
      <c r="J130" s="15" t="s">
        <v>158</v>
      </c>
      <c r="K130" s="15" t="s">
        <v>199</v>
      </c>
      <c r="L130" s="15" t="s">
        <v>266</v>
      </c>
      <c r="M130" s="21" t="n">
        <v>1</v>
      </c>
      <c r="N130" s="22" t="n">
        <v>899</v>
      </c>
      <c r="O130" s="22" t="n">
        <v>540</v>
      </c>
      <c r="P130" s="22" t="n">
        <f aca="false">ROUND(M130*N130*(1-T130),2)</f>
        <v>899</v>
      </c>
      <c r="Q130" s="22" t="n">
        <f aca="false">ROUND(M130*O130,2)</f>
        <v>540</v>
      </c>
      <c r="R130" s="22" t="n">
        <f aca="false">P130-Q130</f>
        <v>359</v>
      </c>
      <c r="S130" s="23" t="n">
        <f aca="false">IF(P130=0,0,R130/P130)</f>
        <v>0.399332591768632</v>
      </c>
      <c r="T130" s="23" t="n">
        <v>0</v>
      </c>
    </row>
    <row r="131" customFormat="false" ht="15" hidden="false" customHeight="false" outlineLevel="0" collapsed="false">
      <c r="A131" s="24" t="n">
        <v>130</v>
      </c>
      <c r="B131" s="9" t="s">
        <v>431</v>
      </c>
      <c r="C131" s="25" t="n">
        <v>45710</v>
      </c>
      <c r="D131" s="25" t="n">
        <v>45714</v>
      </c>
      <c r="E131" s="9" t="s">
        <v>167</v>
      </c>
      <c r="F131" s="9" t="s">
        <v>228</v>
      </c>
      <c r="G131" s="9" t="s">
        <v>169</v>
      </c>
      <c r="H131" s="9" t="s">
        <v>170</v>
      </c>
      <c r="I131" s="17" t="s">
        <v>190</v>
      </c>
      <c r="J131" s="17" t="s">
        <v>158</v>
      </c>
      <c r="K131" s="17" t="s">
        <v>159</v>
      </c>
      <c r="L131" s="17" t="s">
        <v>182</v>
      </c>
      <c r="M131" s="26" t="n">
        <v>2</v>
      </c>
      <c r="N131" s="27" t="n">
        <v>115</v>
      </c>
      <c r="O131" s="27" t="n">
        <v>52</v>
      </c>
      <c r="P131" s="27" t="n">
        <f aca="false">ROUND(M131*N131*(1-T131),2)</f>
        <v>230</v>
      </c>
      <c r="Q131" s="27" t="n">
        <f aca="false">ROUND(M131*O131,2)</f>
        <v>104</v>
      </c>
      <c r="R131" s="27" t="n">
        <f aca="false">P131-Q131</f>
        <v>126</v>
      </c>
      <c r="S131" s="28" t="n">
        <f aca="false">IF(P131=0,0,R131/P131)</f>
        <v>0.547826086956522</v>
      </c>
      <c r="T131" s="28" t="n">
        <v>0</v>
      </c>
    </row>
    <row r="132" customFormat="false" ht="15" hidden="false" customHeight="false" outlineLevel="0" collapsed="false">
      <c r="A132" s="19" t="n">
        <v>131</v>
      </c>
      <c r="B132" s="13" t="s">
        <v>431</v>
      </c>
      <c r="C132" s="20" t="n">
        <v>45710</v>
      </c>
      <c r="D132" s="20" t="n">
        <v>45714</v>
      </c>
      <c r="E132" s="13" t="s">
        <v>167</v>
      </c>
      <c r="F132" s="13" t="s">
        <v>228</v>
      </c>
      <c r="G132" s="13" t="s">
        <v>169</v>
      </c>
      <c r="H132" s="13" t="s">
        <v>170</v>
      </c>
      <c r="I132" s="15" t="s">
        <v>190</v>
      </c>
      <c r="J132" s="15" t="s">
        <v>155</v>
      </c>
      <c r="K132" s="15" t="s">
        <v>164</v>
      </c>
      <c r="L132" s="15" t="s">
        <v>257</v>
      </c>
      <c r="M132" s="21" t="n">
        <v>3</v>
      </c>
      <c r="N132" s="22" t="n">
        <v>560</v>
      </c>
      <c r="O132" s="22" t="n">
        <v>445</v>
      </c>
      <c r="P132" s="22" t="n">
        <f aca="false">ROUND(M132*N132*(1-T132),2)</f>
        <v>1344</v>
      </c>
      <c r="Q132" s="22" t="n">
        <f aca="false">ROUND(M132*O132,2)</f>
        <v>1335</v>
      </c>
      <c r="R132" s="22" t="n">
        <f aca="false">P132-Q132</f>
        <v>9</v>
      </c>
      <c r="S132" s="23" t="n">
        <f aca="false">IF(P132=0,0,R132/P132)</f>
        <v>0.00669642857142857</v>
      </c>
      <c r="T132" s="23" t="n">
        <v>0.2</v>
      </c>
    </row>
    <row r="133" customFormat="false" ht="15" hidden="false" customHeight="false" outlineLevel="0" collapsed="false">
      <c r="A133" s="24" t="n">
        <v>132</v>
      </c>
      <c r="B133" s="9" t="s">
        <v>432</v>
      </c>
      <c r="C133" s="25" t="n">
        <v>45711</v>
      </c>
      <c r="D133" s="25" t="n">
        <v>45715</v>
      </c>
      <c r="E133" s="9" t="s">
        <v>150</v>
      </c>
      <c r="F133" s="9" t="s">
        <v>433</v>
      </c>
      <c r="G133" s="9" t="s">
        <v>177</v>
      </c>
      <c r="H133" s="9" t="s">
        <v>208</v>
      </c>
      <c r="I133" s="17" t="s">
        <v>287</v>
      </c>
      <c r="J133" s="17" t="s">
        <v>158</v>
      </c>
      <c r="K133" s="17" t="s">
        <v>159</v>
      </c>
      <c r="L133" s="17" t="s">
        <v>160</v>
      </c>
      <c r="M133" s="26" t="n">
        <v>8</v>
      </c>
      <c r="N133" s="27" t="n">
        <v>389</v>
      </c>
      <c r="O133" s="27" t="n">
        <v>235</v>
      </c>
      <c r="P133" s="27" t="n">
        <f aca="false">ROUND(M133*N133*(1-T133),2)</f>
        <v>2489.6</v>
      </c>
      <c r="Q133" s="27" t="n">
        <f aca="false">ROUND(M133*O133,2)</f>
        <v>1880</v>
      </c>
      <c r="R133" s="27" t="n">
        <f aca="false">P133-Q133</f>
        <v>609.6</v>
      </c>
      <c r="S133" s="28" t="n">
        <f aca="false">IF(P133=0,0,R133/P133)</f>
        <v>0.244858611825193</v>
      </c>
      <c r="T133" s="28" t="n">
        <v>0.2</v>
      </c>
    </row>
    <row r="134" customFormat="false" ht="15" hidden="false" customHeight="false" outlineLevel="0" collapsed="false">
      <c r="A134" s="19" t="n">
        <v>133</v>
      </c>
      <c r="B134" s="13" t="s">
        <v>434</v>
      </c>
      <c r="C134" s="20" t="n">
        <v>45711</v>
      </c>
      <c r="D134" s="20" t="n">
        <v>45717</v>
      </c>
      <c r="E134" s="13" t="s">
        <v>150</v>
      </c>
      <c r="F134" s="13" t="s">
        <v>435</v>
      </c>
      <c r="G134" s="13" t="s">
        <v>177</v>
      </c>
      <c r="H134" s="13" t="s">
        <v>208</v>
      </c>
      <c r="I134" s="15" t="s">
        <v>242</v>
      </c>
      <c r="J134" s="15" t="s">
        <v>172</v>
      </c>
      <c r="K134" s="15" t="s">
        <v>191</v>
      </c>
      <c r="L134" s="15" t="s">
        <v>192</v>
      </c>
      <c r="M134" s="21" t="n">
        <v>5</v>
      </c>
      <c r="N134" s="22" t="n">
        <v>28</v>
      </c>
      <c r="O134" s="22" t="n">
        <v>13</v>
      </c>
      <c r="P134" s="22" t="n">
        <f aca="false">ROUND(M134*N134*(1-T134),2)</f>
        <v>140</v>
      </c>
      <c r="Q134" s="22" t="n">
        <f aca="false">ROUND(M134*O134,2)</f>
        <v>65</v>
      </c>
      <c r="R134" s="22" t="n">
        <f aca="false">P134-Q134</f>
        <v>75</v>
      </c>
      <c r="S134" s="23" t="n">
        <f aca="false">IF(P134=0,0,R134/P134)</f>
        <v>0.535714285714286</v>
      </c>
      <c r="T134" s="23" t="n">
        <v>0</v>
      </c>
    </row>
    <row r="135" customFormat="false" ht="15" hidden="false" customHeight="false" outlineLevel="0" collapsed="false">
      <c r="A135" s="24" t="n">
        <v>134</v>
      </c>
      <c r="B135" s="9" t="s">
        <v>436</v>
      </c>
      <c r="C135" s="25" t="n">
        <v>45711</v>
      </c>
      <c r="D135" s="25" t="n">
        <v>45717</v>
      </c>
      <c r="E135" s="9" t="s">
        <v>150</v>
      </c>
      <c r="F135" s="9" t="s">
        <v>437</v>
      </c>
      <c r="G135" s="9" t="s">
        <v>177</v>
      </c>
      <c r="H135" s="9" t="s">
        <v>153</v>
      </c>
      <c r="I135" s="17" t="s">
        <v>154</v>
      </c>
      <c r="J135" s="17" t="s">
        <v>172</v>
      </c>
      <c r="K135" s="17" t="s">
        <v>204</v>
      </c>
      <c r="L135" s="17" t="s">
        <v>341</v>
      </c>
      <c r="M135" s="26" t="n">
        <v>2</v>
      </c>
      <c r="N135" s="27" t="n">
        <v>68</v>
      </c>
      <c r="O135" s="27" t="n">
        <v>36</v>
      </c>
      <c r="P135" s="27" t="n">
        <f aca="false">ROUND(M135*N135*(1-T135),2)</f>
        <v>136</v>
      </c>
      <c r="Q135" s="27" t="n">
        <f aca="false">ROUND(M135*O135,2)</f>
        <v>72</v>
      </c>
      <c r="R135" s="27" t="n">
        <f aca="false">P135-Q135</f>
        <v>64</v>
      </c>
      <c r="S135" s="28" t="n">
        <f aca="false">IF(P135=0,0,R135/P135)</f>
        <v>0.470588235294118</v>
      </c>
      <c r="T135" s="28" t="n">
        <v>0</v>
      </c>
    </row>
    <row r="136" customFormat="false" ht="15" hidden="false" customHeight="false" outlineLevel="0" collapsed="false">
      <c r="A136" s="19" t="n">
        <v>135</v>
      </c>
      <c r="B136" s="13" t="s">
        <v>436</v>
      </c>
      <c r="C136" s="20" t="n">
        <v>45711</v>
      </c>
      <c r="D136" s="20" t="n">
        <v>45717</v>
      </c>
      <c r="E136" s="13" t="s">
        <v>150</v>
      </c>
      <c r="F136" s="13" t="s">
        <v>437</v>
      </c>
      <c r="G136" s="13" t="s">
        <v>177</v>
      </c>
      <c r="H136" s="13" t="s">
        <v>153</v>
      </c>
      <c r="I136" s="15" t="s">
        <v>154</v>
      </c>
      <c r="J136" s="15" t="s">
        <v>158</v>
      </c>
      <c r="K136" s="15" t="s">
        <v>199</v>
      </c>
      <c r="L136" s="15" t="s">
        <v>266</v>
      </c>
      <c r="M136" s="21" t="n">
        <v>3</v>
      </c>
      <c r="N136" s="22" t="n">
        <v>899</v>
      </c>
      <c r="O136" s="22" t="n">
        <v>540</v>
      </c>
      <c r="P136" s="22" t="n">
        <f aca="false">ROUND(M136*N136*(1-T136),2)</f>
        <v>2427.3</v>
      </c>
      <c r="Q136" s="22" t="n">
        <f aca="false">ROUND(M136*O136,2)</f>
        <v>1620</v>
      </c>
      <c r="R136" s="22" t="n">
        <f aca="false">P136-Q136</f>
        <v>807.3</v>
      </c>
      <c r="S136" s="23" t="n">
        <f aca="false">IF(P136=0,0,R136/P136)</f>
        <v>0.332591768631813</v>
      </c>
      <c r="T136" s="23" t="n">
        <v>0.1</v>
      </c>
    </row>
    <row r="137" customFormat="false" ht="15" hidden="false" customHeight="false" outlineLevel="0" collapsed="false">
      <c r="A137" s="24" t="n">
        <v>136</v>
      </c>
      <c r="B137" s="9" t="s">
        <v>438</v>
      </c>
      <c r="C137" s="25" t="n">
        <v>45712</v>
      </c>
      <c r="D137" s="25" t="n">
        <v>45718</v>
      </c>
      <c r="E137" s="9" t="s">
        <v>150</v>
      </c>
      <c r="F137" s="9" t="s">
        <v>439</v>
      </c>
      <c r="G137" s="9" t="s">
        <v>177</v>
      </c>
      <c r="H137" s="9" t="s">
        <v>153</v>
      </c>
      <c r="I137" s="17" t="s">
        <v>154</v>
      </c>
      <c r="J137" s="17" t="s">
        <v>155</v>
      </c>
      <c r="K137" s="17" t="s">
        <v>164</v>
      </c>
      <c r="L137" s="17" t="s">
        <v>165</v>
      </c>
      <c r="M137" s="26" t="n">
        <v>2</v>
      </c>
      <c r="N137" s="27" t="n">
        <v>920</v>
      </c>
      <c r="O137" s="27" t="n">
        <v>760</v>
      </c>
      <c r="P137" s="27" t="n">
        <f aca="false">ROUND(M137*N137*(1-T137),2)</f>
        <v>1288</v>
      </c>
      <c r="Q137" s="27" t="n">
        <f aca="false">ROUND(M137*O137,2)</f>
        <v>1520</v>
      </c>
      <c r="R137" s="27" t="n">
        <f aca="false">P137-Q137</f>
        <v>-232</v>
      </c>
      <c r="S137" s="28" t="n">
        <f aca="false">IF(P137=0,0,R137/P137)</f>
        <v>-0.180124223602484</v>
      </c>
      <c r="T137" s="28" t="n">
        <v>0.3</v>
      </c>
    </row>
    <row r="138" customFormat="false" ht="15" hidden="false" customHeight="false" outlineLevel="0" collapsed="false">
      <c r="A138" s="19" t="n">
        <v>137</v>
      </c>
      <c r="B138" s="13" t="s">
        <v>440</v>
      </c>
      <c r="C138" s="20" t="n">
        <v>45713</v>
      </c>
      <c r="D138" s="20" t="n">
        <v>45713</v>
      </c>
      <c r="E138" s="13" t="s">
        <v>179</v>
      </c>
      <c r="F138" s="13" t="s">
        <v>441</v>
      </c>
      <c r="G138" s="13" t="s">
        <v>177</v>
      </c>
      <c r="H138" s="13" t="s">
        <v>153</v>
      </c>
      <c r="I138" s="15" t="s">
        <v>154</v>
      </c>
      <c r="J138" s="15" t="s">
        <v>158</v>
      </c>
      <c r="K138" s="15" t="s">
        <v>243</v>
      </c>
      <c r="L138" s="15" t="s">
        <v>244</v>
      </c>
      <c r="M138" s="21" t="n">
        <v>4</v>
      </c>
      <c r="N138" s="22" t="n">
        <v>980</v>
      </c>
      <c r="O138" s="22" t="n">
        <v>610</v>
      </c>
      <c r="P138" s="22" t="n">
        <f aca="false">ROUND(M138*N138*(1-T138),2)</f>
        <v>3528</v>
      </c>
      <c r="Q138" s="22" t="n">
        <f aca="false">ROUND(M138*O138,2)</f>
        <v>2440</v>
      </c>
      <c r="R138" s="22" t="n">
        <f aca="false">P138-Q138</f>
        <v>1088</v>
      </c>
      <c r="S138" s="23" t="n">
        <f aca="false">IF(P138=0,0,R138/P138)</f>
        <v>0.308390022675737</v>
      </c>
      <c r="T138" s="23" t="n">
        <v>0.1</v>
      </c>
    </row>
    <row r="139" customFormat="false" ht="15" hidden="false" customHeight="false" outlineLevel="0" collapsed="false">
      <c r="A139" s="24" t="n">
        <v>138</v>
      </c>
      <c r="B139" s="9" t="s">
        <v>440</v>
      </c>
      <c r="C139" s="25" t="n">
        <v>45713</v>
      </c>
      <c r="D139" s="25" t="n">
        <v>45713</v>
      </c>
      <c r="E139" s="9" t="s">
        <v>179</v>
      </c>
      <c r="F139" s="9" t="s">
        <v>441</v>
      </c>
      <c r="G139" s="9" t="s">
        <v>177</v>
      </c>
      <c r="H139" s="9" t="s">
        <v>153</v>
      </c>
      <c r="I139" s="17" t="s">
        <v>154</v>
      </c>
      <c r="J139" s="17" t="s">
        <v>155</v>
      </c>
      <c r="K139" s="17" t="s">
        <v>215</v>
      </c>
      <c r="L139" s="17" t="s">
        <v>216</v>
      </c>
      <c r="M139" s="26" t="n">
        <v>1</v>
      </c>
      <c r="N139" s="27" t="n">
        <v>210</v>
      </c>
      <c r="O139" s="27" t="n">
        <v>132</v>
      </c>
      <c r="P139" s="27" t="n">
        <f aca="false">ROUND(M139*N139*(1-T139),2)</f>
        <v>210</v>
      </c>
      <c r="Q139" s="27" t="n">
        <f aca="false">ROUND(M139*O139,2)</f>
        <v>132</v>
      </c>
      <c r="R139" s="27" t="n">
        <f aca="false">P139-Q139</f>
        <v>78</v>
      </c>
      <c r="S139" s="28" t="n">
        <f aca="false">IF(P139=0,0,R139/P139)</f>
        <v>0.371428571428571</v>
      </c>
      <c r="T139" s="28" t="n">
        <v>0</v>
      </c>
    </row>
    <row r="140" customFormat="false" ht="15" hidden="false" customHeight="false" outlineLevel="0" collapsed="false">
      <c r="A140" s="19" t="n">
        <v>139</v>
      </c>
      <c r="B140" s="13" t="s">
        <v>442</v>
      </c>
      <c r="C140" s="20" t="n">
        <v>45713</v>
      </c>
      <c r="D140" s="20" t="n">
        <v>45713</v>
      </c>
      <c r="E140" s="13" t="s">
        <v>179</v>
      </c>
      <c r="F140" s="13" t="s">
        <v>443</v>
      </c>
      <c r="G140" s="13" t="s">
        <v>169</v>
      </c>
      <c r="H140" s="13" t="s">
        <v>208</v>
      </c>
      <c r="I140" s="15" t="s">
        <v>287</v>
      </c>
      <c r="J140" s="15" t="s">
        <v>172</v>
      </c>
      <c r="K140" s="15" t="s">
        <v>204</v>
      </c>
      <c r="L140" s="15" t="s">
        <v>205</v>
      </c>
      <c r="M140" s="21" t="n">
        <v>1</v>
      </c>
      <c r="N140" s="22" t="n">
        <v>195</v>
      </c>
      <c r="O140" s="22" t="n">
        <v>122</v>
      </c>
      <c r="P140" s="22" t="n">
        <f aca="false">ROUND(M140*N140*(1-T140),2)</f>
        <v>195</v>
      </c>
      <c r="Q140" s="22" t="n">
        <f aca="false">ROUND(M140*O140,2)</f>
        <v>122</v>
      </c>
      <c r="R140" s="22" t="n">
        <f aca="false">P140-Q140</f>
        <v>73</v>
      </c>
      <c r="S140" s="23" t="n">
        <f aca="false">IF(P140=0,0,R140/P140)</f>
        <v>0.374358974358974</v>
      </c>
      <c r="T140" s="23" t="n">
        <v>0</v>
      </c>
    </row>
    <row r="141" customFormat="false" ht="15" hidden="false" customHeight="false" outlineLevel="0" collapsed="false">
      <c r="A141" s="24" t="n">
        <v>140</v>
      </c>
      <c r="B141" s="9" t="s">
        <v>444</v>
      </c>
      <c r="C141" s="25" t="n">
        <v>45713</v>
      </c>
      <c r="D141" s="25" t="n">
        <v>45719</v>
      </c>
      <c r="E141" s="9" t="s">
        <v>150</v>
      </c>
      <c r="F141" s="9" t="s">
        <v>445</v>
      </c>
      <c r="G141" s="9" t="s">
        <v>169</v>
      </c>
      <c r="H141" s="9" t="s">
        <v>186</v>
      </c>
      <c r="I141" s="17" t="s">
        <v>203</v>
      </c>
      <c r="J141" s="17" t="s">
        <v>172</v>
      </c>
      <c r="K141" s="17" t="s">
        <v>173</v>
      </c>
      <c r="L141" s="17" t="s">
        <v>174</v>
      </c>
      <c r="M141" s="26" t="n">
        <v>1</v>
      </c>
      <c r="N141" s="27" t="n">
        <v>64</v>
      </c>
      <c r="O141" s="27" t="n">
        <v>49</v>
      </c>
      <c r="P141" s="27" t="n">
        <f aca="false">ROUND(M141*N141*(1-T141),2)</f>
        <v>57.6</v>
      </c>
      <c r="Q141" s="27" t="n">
        <f aca="false">ROUND(M141*O141,2)</f>
        <v>49</v>
      </c>
      <c r="R141" s="27" t="n">
        <f aca="false">P141-Q141</f>
        <v>8.6</v>
      </c>
      <c r="S141" s="28" t="n">
        <f aca="false">IF(P141=0,0,R141/P141)</f>
        <v>0.149305555555556</v>
      </c>
      <c r="T141" s="28" t="n">
        <v>0.1</v>
      </c>
    </row>
    <row r="142" customFormat="false" ht="15" hidden="false" customHeight="false" outlineLevel="0" collapsed="false">
      <c r="A142" s="19" t="n">
        <v>141</v>
      </c>
      <c r="B142" s="13" t="s">
        <v>446</v>
      </c>
      <c r="C142" s="20" t="n">
        <v>45713</v>
      </c>
      <c r="D142" s="20" t="n">
        <v>45718</v>
      </c>
      <c r="E142" s="13" t="s">
        <v>150</v>
      </c>
      <c r="F142" s="13" t="s">
        <v>447</v>
      </c>
      <c r="G142" s="13" t="s">
        <v>177</v>
      </c>
      <c r="H142" s="13" t="s">
        <v>153</v>
      </c>
      <c r="I142" s="15" t="s">
        <v>163</v>
      </c>
      <c r="J142" s="15" t="s">
        <v>155</v>
      </c>
      <c r="K142" s="15" t="s">
        <v>164</v>
      </c>
      <c r="L142" s="15" t="s">
        <v>165</v>
      </c>
      <c r="M142" s="21" t="n">
        <v>3</v>
      </c>
      <c r="N142" s="22" t="n">
        <v>920</v>
      </c>
      <c r="O142" s="22" t="n">
        <v>760</v>
      </c>
      <c r="P142" s="22" t="n">
        <f aca="false">ROUND(M142*N142*(1-T142),2)</f>
        <v>2208</v>
      </c>
      <c r="Q142" s="22" t="n">
        <f aca="false">ROUND(M142*O142,2)</f>
        <v>2280</v>
      </c>
      <c r="R142" s="22" t="n">
        <f aca="false">P142-Q142</f>
        <v>-72</v>
      </c>
      <c r="S142" s="23" t="n">
        <f aca="false">IF(P142=0,0,R142/P142)</f>
        <v>-0.0326086956521739</v>
      </c>
      <c r="T142" s="23" t="n">
        <v>0.2</v>
      </c>
    </row>
    <row r="143" customFormat="false" ht="15" hidden="false" customHeight="false" outlineLevel="0" collapsed="false">
      <c r="A143" s="24" t="n">
        <v>142</v>
      </c>
      <c r="B143" s="9" t="s">
        <v>448</v>
      </c>
      <c r="C143" s="25" t="n">
        <v>45714</v>
      </c>
      <c r="D143" s="25" t="n">
        <v>45719</v>
      </c>
      <c r="E143" s="9" t="s">
        <v>150</v>
      </c>
      <c r="F143" s="9" t="s">
        <v>282</v>
      </c>
      <c r="G143" s="9" t="s">
        <v>169</v>
      </c>
      <c r="H143" s="9" t="s">
        <v>170</v>
      </c>
      <c r="I143" s="17" t="s">
        <v>229</v>
      </c>
      <c r="J143" s="17" t="s">
        <v>172</v>
      </c>
      <c r="K143" s="17" t="s">
        <v>173</v>
      </c>
      <c r="L143" s="17" t="s">
        <v>174</v>
      </c>
      <c r="M143" s="26" t="n">
        <v>1</v>
      </c>
      <c r="N143" s="27" t="n">
        <v>64</v>
      </c>
      <c r="O143" s="27" t="n">
        <v>49</v>
      </c>
      <c r="P143" s="27" t="n">
        <f aca="false">ROUND(M143*N143*(1-T143),2)</f>
        <v>48</v>
      </c>
      <c r="Q143" s="27" t="n">
        <f aca="false">ROUND(M143*O143,2)</f>
        <v>49</v>
      </c>
      <c r="R143" s="27" t="n">
        <f aca="false">P143-Q143</f>
        <v>-1</v>
      </c>
      <c r="S143" s="28" t="n">
        <f aca="false">IF(P143=0,0,R143/P143)</f>
        <v>-0.0208333333333333</v>
      </c>
      <c r="T143" s="28" t="n">
        <v>0.25</v>
      </c>
    </row>
    <row r="144" customFormat="false" ht="15" hidden="false" customHeight="false" outlineLevel="0" collapsed="false">
      <c r="A144" s="19" t="n">
        <v>143</v>
      </c>
      <c r="B144" s="13" t="s">
        <v>448</v>
      </c>
      <c r="C144" s="20" t="n">
        <v>45714</v>
      </c>
      <c r="D144" s="20" t="n">
        <v>45719</v>
      </c>
      <c r="E144" s="13" t="s">
        <v>150</v>
      </c>
      <c r="F144" s="13" t="s">
        <v>282</v>
      </c>
      <c r="G144" s="13" t="s">
        <v>169</v>
      </c>
      <c r="H144" s="13" t="s">
        <v>170</v>
      </c>
      <c r="I144" s="15" t="s">
        <v>229</v>
      </c>
      <c r="J144" s="15" t="s">
        <v>172</v>
      </c>
      <c r="K144" s="15" t="s">
        <v>195</v>
      </c>
      <c r="L144" s="15" t="s">
        <v>196</v>
      </c>
      <c r="M144" s="21" t="n">
        <v>3</v>
      </c>
      <c r="N144" s="22" t="n">
        <v>58</v>
      </c>
      <c r="O144" s="22" t="n">
        <v>31</v>
      </c>
      <c r="P144" s="22" t="n">
        <f aca="false">ROUND(M144*N144*(1-T144),2)</f>
        <v>174</v>
      </c>
      <c r="Q144" s="22" t="n">
        <f aca="false">ROUND(M144*O144,2)</f>
        <v>93</v>
      </c>
      <c r="R144" s="22" t="n">
        <f aca="false">P144-Q144</f>
        <v>81</v>
      </c>
      <c r="S144" s="23" t="n">
        <f aca="false">IF(P144=0,0,R144/P144)</f>
        <v>0.46551724137931</v>
      </c>
      <c r="T144" s="23" t="n">
        <v>0</v>
      </c>
    </row>
    <row r="145" customFormat="false" ht="15" hidden="false" customHeight="false" outlineLevel="0" collapsed="false">
      <c r="A145" s="24" t="n">
        <v>144</v>
      </c>
      <c r="B145" s="9" t="s">
        <v>449</v>
      </c>
      <c r="C145" s="25" t="n">
        <v>45714</v>
      </c>
      <c r="D145" s="25" t="n">
        <v>45718</v>
      </c>
      <c r="E145" s="9" t="s">
        <v>167</v>
      </c>
      <c r="F145" s="9" t="s">
        <v>450</v>
      </c>
      <c r="G145" s="9" t="s">
        <v>169</v>
      </c>
      <c r="H145" s="9" t="s">
        <v>170</v>
      </c>
      <c r="I145" s="17" t="s">
        <v>451</v>
      </c>
      <c r="J145" s="17" t="s">
        <v>158</v>
      </c>
      <c r="K145" s="17" t="s">
        <v>243</v>
      </c>
      <c r="L145" s="17" t="s">
        <v>276</v>
      </c>
      <c r="M145" s="26" t="n">
        <v>6</v>
      </c>
      <c r="N145" s="27" t="n">
        <v>1250</v>
      </c>
      <c r="O145" s="27" t="n">
        <v>780</v>
      </c>
      <c r="P145" s="27" t="n">
        <f aca="false">ROUND(M145*N145*(1-T145),2)</f>
        <v>7500</v>
      </c>
      <c r="Q145" s="27" t="n">
        <f aca="false">ROUND(M145*O145,2)</f>
        <v>4680</v>
      </c>
      <c r="R145" s="27" t="n">
        <f aca="false">P145-Q145</f>
        <v>2820</v>
      </c>
      <c r="S145" s="28" t="n">
        <f aca="false">IF(P145=0,0,R145/P145)</f>
        <v>0.376</v>
      </c>
      <c r="T145" s="28" t="n">
        <v>0</v>
      </c>
    </row>
    <row r="146" customFormat="false" ht="15" hidden="false" customHeight="false" outlineLevel="0" collapsed="false">
      <c r="A146" s="19" t="n">
        <v>145</v>
      </c>
      <c r="B146" s="13" t="s">
        <v>449</v>
      </c>
      <c r="C146" s="20" t="n">
        <v>45714</v>
      </c>
      <c r="D146" s="20" t="n">
        <v>45718</v>
      </c>
      <c r="E146" s="13" t="s">
        <v>167</v>
      </c>
      <c r="F146" s="13" t="s">
        <v>450</v>
      </c>
      <c r="G146" s="13" t="s">
        <v>169</v>
      </c>
      <c r="H146" s="13" t="s">
        <v>170</v>
      </c>
      <c r="I146" s="15" t="s">
        <v>451</v>
      </c>
      <c r="J146" s="15" t="s">
        <v>155</v>
      </c>
      <c r="K146" s="15" t="s">
        <v>288</v>
      </c>
      <c r="L146" s="15" t="s">
        <v>312</v>
      </c>
      <c r="M146" s="21" t="n">
        <v>4</v>
      </c>
      <c r="N146" s="22" t="n">
        <v>75</v>
      </c>
      <c r="O146" s="22" t="n">
        <v>38</v>
      </c>
      <c r="P146" s="22" t="n">
        <f aca="false">ROUND(M146*N146*(1-T146),2)</f>
        <v>300</v>
      </c>
      <c r="Q146" s="22" t="n">
        <f aca="false">ROUND(M146*O146,2)</f>
        <v>152</v>
      </c>
      <c r="R146" s="22" t="n">
        <f aca="false">P146-Q146</f>
        <v>148</v>
      </c>
      <c r="S146" s="23" t="n">
        <f aca="false">IF(P146=0,0,R146/P146)</f>
        <v>0.493333333333333</v>
      </c>
      <c r="T146" s="23" t="n">
        <v>0</v>
      </c>
    </row>
    <row r="147" customFormat="false" ht="15" hidden="false" customHeight="false" outlineLevel="0" collapsed="false">
      <c r="A147" s="24" t="n">
        <v>146</v>
      </c>
      <c r="B147" s="9" t="s">
        <v>452</v>
      </c>
      <c r="C147" s="25" t="n">
        <v>45715</v>
      </c>
      <c r="D147" s="25" t="n">
        <v>45719</v>
      </c>
      <c r="E147" s="9" t="s">
        <v>150</v>
      </c>
      <c r="F147" s="9" t="s">
        <v>453</v>
      </c>
      <c r="G147" s="9" t="s">
        <v>177</v>
      </c>
      <c r="H147" s="9" t="s">
        <v>186</v>
      </c>
      <c r="I147" s="17" t="s">
        <v>187</v>
      </c>
      <c r="J147" s="17" t="s">
        <v>158</v>
      </c>
      <c r="K147" s="17" t="s">
        <v>210</v>
      </c>
      <c r="L147" s="17" t="s">
        <v>211</v>
      </c>
      <c r="M147" s="26" t="n">
        <v>7</v>
      </c>
      <c r="N147" s="27" t="n">
        <v>640</v>
      </c>
      <c r="O147" s="27" t="n">
        <v>460</v>
      </c>
      <c r="P147" s="27" t="n">
        <f aca="false">ROUND(M147*N147*(1-T147),2)</f>
        <v>4256</v>
      </c>
      <c r="Q147" s="27" t="n">
        <f aca="false">ROUND(M147*O147,2)</f>
        <v>3220</v>
      </c>
      <c r="R147" s="27" t="n">
        <f aca="false">P147-Q147</f>
        <v>1036</v>
      </c>
      <c r="S147" s="28" t="n">
        <f aca="false">IF(P147=0,0,R147/P147)</f>
        <v>0.243421052631579</v>
      </c>
      <c r="T147" s="28" t="n">
        <v>0.05</v>
      </c>
    </row>
    <row r="148" customFormat="false" ht="15" hidden="false" customHeight="false" outlineLevel="0" collapsed="false">
      <c r="A148" s="19" t="n">
        <v>147</v>
      </c>
      <c r="B148" s="13" t="s">
        <v>454</v>
      </c>
      <c r="C148" s="20" t="n">
        <v>45715</v>
      </c>
      <c r="D148" s="20" t="n">
        <v>45721</v>
      </c>
      <c r="E148" s="13" t="s">
        <v>150</v>
      </c>
      <c r="F148" s="13" t="s">
        <v>455</v>
      </c>
      <c r="G148" s="13" t="s">
        <v>177</v>
      </c>
      <c r="H148" s="13" t="s">
        <v>153</v>
      </c>
      <c r="I148" s="15" t="s">
        <v>233</v>
      </c>
      <c r="J148" s="15" t="s">
        <v>158</v>
      </c>
      <c r="K148" s="15" t="s">
        <v>243</v>
      </c>
      <c r="L148" s="15" t="s">
        <v>276</v>
      </c>
      <c r="M148" s="21" t="n">
        <v>5</v>
      </c>
      <c r="N148" s="22" t="n">
        <v>1250</v>
      </c>
      <c r="O148" s="22" t="n">
        <v>780</v>
      </c>
      <c r="P148" s="22" t="n">
        <f aca="false">ROUND(M148*N148*(1-T148),2)</f>
        <v>6250</v>
      </c>
      <c r="Q148" s="22" t="n">
        <f aca="false">ROUND(M148*O148,2)</f>
        <v>3900</v>
      </c>
      <c r="R148" s="22" t="n">
        <f aca="false">P148-Q148</f>
        <v>2350</v>
      </c>
      <c r="S148" s="23" t="n">
        <f aca="false">IF(P148=0,0,R148/P148)</f>
        <v>0.376</v>
      </c>
      <c r="T148" s="23" t="n">
        <v>0</v>
      </c>
    </row>
    <row r="149" customFormat="false" ht="15" hidden="false" customHeight="false" outlineLevel="0" collapsed="false">
      <c r="A149" s="24" t="n">
        <v>148</v>
      </c>
      <c r="B149" s="9" t="s">
        <v>456</v>
      </c>
      <c r="C149" s="25" t="n">
        <v>45715</v>
      </c>
      <c r="D149" s="25" t="n">
        <v>45721</v>
      </c>
      <c r="E149" s="9" t="s">
        <v>150</v>
      </c>
      <c r="F149" s="9" t="s">
        <v>180</v>
      </c>
      <c r="G149" s="9" t="s">
        <v>177</v>
      </c>
      <c r="H149" s="9" t="s">
        <v>170</v>
      </c>
      <c r="I149" s="17" t="s">
        <v>271</v>
      </c>
      <c r="J149" s="17" t="s">
        <v>158</v>
      </c>
      <c r="K149" s="17" t="s">
        <v>243</v>
      </c>
      <c r="L149" s="17" t="s">
        <v>276</v>
      </c>
      <c r="M149" s="26" t="n">
        <v>2</v>
      </c>
      <c r="N149" s="27" t="n">
        <v>1250</v>
      </c>
      <c r="O149" s="27" t="n">
        <v>780</v>
      </c>
      <c r="P149" s="27" t="n">
        <f aca="false">ROUND(M149*N149*(1-T149),2)</f>
        <v>2500</v>
      </c>
      <c r="Q149" s="27" t="n">
        <f aca="false">ROUND(M149*O149,2)</f>
        <v>1560</v>
      </c>
      <c r="R149" s="27" t="n">
        <f aca="false">P149-Q149</f>
        <v>940</v>
      </c>
      <c r="S149" s="28" t="n">
        <f aca="false">IF(P149=0,0,R149/P149)</f>
        <v>0.376</v>
      </c>
      <c r="T149" s="28" t="n">
        <v>0</v>
      </c>
    </row>
    <row r="150" customFormat="false" ht="15" hidden="false" customHeight="false" outlineLevel="0" collapsed="false">
      <c r="A150" s="19" t="n">
        <v>149</v>
      </c>
      <c r="B150" s="13" t="s">
        <v>457</v>
      </c>
      <c r="C150" s="20" t="n">
        <v>45716</v>
      </c>
      <c r="D150" s="20" t="n">
        <v>45716</v>
      </c>
      <c r="E150" s="13" t="s">
        <v>179</v>
      </c>
      <c r="F150" s="13" t="s">
        <v>405</v>
      </c>
      <c r="G150" s="13" t="s">
        <v>177</v>
      </c>
      <c r="H150" s="13" t="s">
        <v>208</v>
      </c>
      <c r="I150" s="15" t="s">
        <v>242</v>
      </c>
      <c r="J150" s="15" t="s">
        <v>155</v>
      </c>
      <c r="K150" s="15" t="s">
        <v>156</v>
      </c>
      <c r="L150" s="15" t="s">
        <v>157</v>
      </c>
      <c r="M150" s="21" t="n">
        <v>7</v>
      </c>
      <c r="N150" s="22" t="n">
        <v>295</v>
      </c>
      <c r="O150" s="22" t="n">
        <v>235</v>
      </c>
      <c r="P150" s="22" t="n">
        <f aca="false">ROUND(M150*N150*(1-T150),2)</f>
        <v>1445.5</v>
      </c>
      <c r="Q150" s="22" t="n">
        <f aca="false">ROUND(M150*O150,2)</f>
        <v>1645</v>
      </c>
      <c r="R150" s="22" t="n">
        <f aca="false">P150-Q150</f>
        <v>-199.5</v>
      </c>
      <c r="S150" s="23" t="n">
        <f aca="false">IF(P150=0,0,R150/P150)</f>
        <v>-0.138014527845036</v>
      </c>
      <c r="T150" s="23" t="n">
        <v>0.3</v>
      </c>
    </row>
    <row r="151" customFormat="false" ht="15" hidden="false" customHeight="false" outlineLevel="0" collapsed="false">
      <c r="A151" s="24" t="n">
        <v>150</v>
      </c>
      <c r="B151" s="9" t="s">
        <v>458</v>
      </c>
      <c r="C151" s="25" t="n">
        <v>45716</v>
      </c>
      <c r="D151" s="25" t="n">
        <v>45722</v>
      </c>
      <c r="E151" s="9" t="s">
        <v>150</v>
      </c>
      <c r="F151" s="9" t="s">
        <v>459</v>
      </c>
      <c r="G151" s="9" t="s">
        <v>177</v>
      </c>
      <c r="H151" s="9" t="s">
        <v>153</v>
      </c>
      <c r="I151" s="17" t="s">
        <v>163</v>
      </c>
      <c r="J151" s="17" t="s">
        <v>158</v>
      </c>
      <c r="K151" s="17" t="s">
        <v>243</v>
      </c>
      <c r="L151" s="17" t="s">
        <v>276</v>
      </c>
      <c r="M151" s="26" t="n">
        <v>3</v>
      </c>
      <c r="N151" s="27" t="n">
        <v>1250</v>
      </c>
      <c r="O151" s="27" t="n">
        <v>780</v>
      </c>
      <c r="P151" s="27" t="n">
        <f aca="false">ROUND(M151*N151*(1-T151),2)</f>
        <v>3375</v>
      </c>
      <c r="Q151" s="27" t="n">
        <f aca="false">ROUND(M151*O151,2)</f>
        <v>2340</v>
      </c>
      <c r="R151" s="27" t="n">
        <f aca="false">P151-Q151</f>
        <v>1035</v>
      </c>
      <c r="S151" s="28" t="n">
        <f aca="false">IF(P151=0,0,R151/P151)</f>
        <v>0.306666666666667</v>
      </c>
      <c r="T151" s="28" t="n">
        <v>0.1</v>
      </c>
    </row>
    <row r="152" customFormat="false" ht="15" hidden="false" customHeight="false" outlineLevel="0" collapsed="false">
      <c r="A152" s="19" t="n">
        <v>151</v>
      </c>
      <c r="B152" s="13" t="s">
        <v>460</v>
      </c>
      <c r="C152" s="20" t="n">
        <v>45716</v>
      </c>
      <c r="D152" s="20" t="n">
        <v>45722</v>
      </c>
      <c r="E152" s="13" t="s">
        <v>150</v>
      </c>
      <c r="F152" s="13" t="s">
        <v>412</v>
      </c>
      <c r="G152" s="13" t="s">
        <v>177</v>
      </c>
      <c r="H152" s="13" t="s">
        <v>186</v>
      </c>
      <c r="I152" s="15" t="s">
        <v>187</v>
      </c>
      <c r="J152" s="15" t="s">
        <v>158</v>
      </c>
      <c r="K152" s="15" t="s">
        <v>243</v>
      </c>
      <c r="L152" s="15" t="s">
        <v>276</v>
      </c>
      <c r="M152" s="21" t="n">
        <v>1</v>
      </c>
      <c r="N152" s="22" t="n">
        <v>1250</v>
      </c>
      <c r="O152" s="22" t="n">
        <v>780</v>
      </c>
      <c r="P152" s="22" t="n">
        <f aca="false">ROUND(M152*N152*(1-T152),2)</f>
        <v>1187.5</v>
      </c>
      <c r="Q152" s="22" t="n">
        <f aca="false">ROUND(M152*O152,2)</f>
        <v>780</v>
      </c>
      <c r="R152" s="22" t="n">
        <f aca="false">P152-Q152</f>
        <v>407.5</v>
      </c>
      <c r="S152" s="23" t="n">
        <f aca="false">IF(P152=0,0,R152/P152)</f>
        <v>0.343157894736842</v>
      </c>
      <c r="T152" s="23" t="n">
        <v>0.05</v>
      </c>
    </row>
    <row r="153" customFormat="false" ht="15" hidden="false" customHeight="false" outlineLevel="0" collapsed="false">
      <c r="A153" s="24" t="n">
        <v>152</v>
      </c>
      <c r="B153" s="9" t="s">
        <v>460</v>
      </c>
      <c r="C153" s="25" t="n">
        <v>45716</v>
      </c>
      <c r="D153" s="25" t="n">
        <v>45722</v>
      </c>
      <c r="E153" s="9" t="s">
        <v>150</v>
      </c>
      <c r="F153" s="9" t="s">
        <v>412</v>
      </c>
      <c r="G153" s="9" t="s">
        <v>177</v>
      </c>
      <c r="H153" s="9" t="s">
        <v>186</v>
      </c>
      <c r="I153" s="17" t="s">
        <v>187</v>
      </c>
      <c r="J153" s="17" t="s">
        <v>158</v>
      </c>
      <c r="K153" s="17" t="s">
        <v>210</v>
      </c>
      <c r="L153" s="17" t="s">
        <v>211</v>
      </c>
      <c r="M153" s="26" t="n">
        <v>7</v>
      </c>
      <c r="N153" s="27" t="n">
        <v>640</v>
      </c>
      <c r="O153" s="27" t="n">
        <v>460</v>
      </c>
      <c r="P153" s="27" t="n">
        <f aca="false">ROUND(M153*N153*(1-T153),2)</f>
        <v>4480</v>
      </c>
      <c r="Q153" s="27" t="n">
        <f aca="false">ROUND(M153*O153,2)</f>
        <v>3220</v>
      </c>
      <c r="R153" s="27" t="n">
        <f aca="false">P153-Q153</f>
        <v>1260</v>
      </c>
      <c r="S153" s="28" t="n">
        <f aca="false">IF(P153=0,0,R153/P153)</f>
        <v>0.28125</v>
      </c>
      <c r="T153" s="28" t="n">
        <v>0</v>
      </c>
    </row>
    <row r="154" customFormat="false" ht="15" hidden="false" customHeight="false" outlineLevel="0" collapsed="false">
      <c r="A154" s="19" t="n">
        <v>153</v>
      </c>
      <c r="B154" s="13" t="s">
        <v>461</v>
      </c>
      <c r="C154" s="20" t="n">
        <v>45717</v>
      </c>
      <c r="D154" s="20" t="n">
        <v>45717</v>
      </c>
      <c r="E154" s="13" t="s">
        <v>179</v>
      </c>
      <c r="F154" s="13" t="s">
        <v>294</v>
      </c>
      <c r="G154" s="13" t="s">
        <v>169</v>
      </c>
      <c r="H154" s="13" t="s">
        <v>208</v>
      </c>
      <c r="I154" s="15" t="s">
        <v>242</v>
      </c>
      <c r="J154" s="15" t="s">
        <v>158</v>
      </c>
      <c r="K154" s="15" t="s">
        <v>243</v>
      </c>
      <c r="L154" s="15" t="s">
        <v>276</v>
      </c>
      <c r="M154" s="21" t="n">
        <v>3</v>
      </c>
      <c r="N154" s="22" t="n">
        <v>1250</v>
      </c>
      <c r="O154" s="22" t="n">
        <v>780</v>
      </c>
      <c r="P154" s="22" t="n">
        <f aca="false">ROUND(M154*N154*(1-T154),2)</f>
        <v>3562.5</v>
      </c>
      <c r="Q154" s="22" t="n">
        <f aca="false">ROUND(M154*O154,2)</f>
        <v>2340</v>
      </c>
      <c r="R154" s="22" t="n">
        <f aca="false">P154-Q154</f>
        <v>1222.5</v>
      </c>
      <c r="S154" s="23" t="n">
        <f aca="false">IF(P154=0,0,R154/P154)</f>
        <v>0.343157894736842</v>
      </c>
      <c r="T154" s="23" t="n">
        <v>0.05</v>
      </c>
    </row>
    <row r="155" customFormat="false" ht="15" hidden="false" customHeight="false" outlineLevel="0" collapsed="false">
      <c r="A155" s="24" t="n">
        <v>154</v>
      </c>
      <c r="B155" s="9" t="s">
        <v>461</v>
      </c>
      <c r="C155" s="25" t="n">
        <v>45717</v>
      </c>
      <c r="D155" s="25" t="n">
        <v>45717</v>
      </c>
      <c r="E155" s="9" t="s">
        <v>179</v>
      </c>
      <c r="F155" s="9" t="s">
        <v>294</v>
      </c>
      <c r="G155" s="9" t="s">
        <v>169</v>
      </c>
      <c r="H155" s="9" t="s">
        <v>208</v>
      </c>
      <c r="I155" s="17" t="s">
        <v>242</v>
      </c>
      <c r="J155" s="17" t="s">
        <v>155</v>
      </c>
      <c r="K155" s="17" t="s">
        <v>288</v>
      </c>
      <c r="L155" s="17" t="s">
        <v>312</v>
      </c>
      <c r="M155" s="26" t="n">
        <v>2</v>
      </c>
      <c r="N155" s="27" t="n">
        <v>75</v>
      </c>
      <c r="O155" s="27" t="n">
        <v>38</v>
      </c>
      <c r="P155" s="27" t="n">
        <f aca="false">ROUND(M155*N155*(1-T155),2)</f>
        <v>150</v>
      </c>
      <c r="Q155" s="27" t="n">
        <f aca="false">ROUND(M155*O155,2)</f>
        <v>76</v>
      </c>
      <c r="R155" s="27" t="n">
        <f aca="false">P155-Q155</f>
        <v>74</v>
      </c>
      <c r="S155" s="28" t="n">
        <f aca="false">IF(P155=0,0,R155/P155)</f>
        <v>0.493333333333333</v>
      </c>
      <c r="T155" s="28" t="n">
        <v>0</v>
      </c>
    </row>
    <row r="156" customFormat="false" ht="15" hidden="false" customHeight="false" outlineLevel="0" collapsed="false">
      <c r="A156" s="19" t="n">
        <v>155</v>
      </c>
      <c r="B156" s="13" t="s">
        <v>462</v>
      </c>
      <c r="C156" s="20" t="n">
        <v>45717</v>
      </c>
      <c r="D156" s="20" t="n">
        <v>45721</v>
      </c>
      <c r="E156" s="13" t="s">
        <v>150</v>
      </c>
      <c r="F156" s="13" t="s">
        <v>463</v>
      </c>
      <c r="G156" s="13" t="s">
        <v>177</v>
      </c>
      <c r="H156" s="13" t="s">
        <v>170</v>
      </c>
      <c r="I156" s="15" t="s">
        <v>451</v>
      </c>
      <c r="J156" s="15" t="s">
        <v>172</v>
      </c>
      <c r="K156" s="15" t="s">
        <v>173</v>
      </c>
      <c r="L156" s="15" t="s">
        <v>237</v>
      </c>
      <c r="M156" s="21" t="n">
        <v>1</v>
      </c>
      <c r="N156" s="22" t="n">
        <v>42</v>
      </c>
      <c r="O156" s="22" t="n">
        <v>21</v>
      </c>
      <c r="P156" s="22" t="n">
        <f aca="false">ROUND(M156*N156*(1-T156),2)</f>
        <v>42</v>
      </c>
      <c r="Q156" s="22" t="n">
        <f aca="false">ROUND(M156*O156,2)</f>
        <v>21</v>
      </c>
      <c r="R156" s="22" t="n">
        <f aca="false">P156-Q156</f>
        <v>21</v>
      </c>
      <c r="S156" s="23" t="n">
        <f aca="false">IF(P156=0,0,R156/P156)</f>
        <v>0.5</v>
      </c>
      <c r="T156" s="23" t="n">
        <v>0</v>
      </c>
    </row>
    <row r="157" customFormat="false" ht="15" hidden="false" customHeight="false" outlineLevel="0" collapsed="false">
      <c r="A157" s="24" t="n">
        <v>156</v>
      </c>
      <c r="B157" s="9" t="s">
        <v>464</v>
      </c>
      <c r="C157" s="25" t="n">
        <v>45718</v>
      </c>
      <c r="D157" s="25" t="n">
        <v>45724</v>
      </c>
      <c r="E157" s="9" t="s">
        <v>150</v>
      </c>
      <c r="F157" s="9" t="s">
        <v>213</v>
      </c>
      <c r="G157" s="9" t="s">
        <v>152</v>
      </c>
      <c r="H157" s="9" t="s">
        <v>208</v>
      </c>
      <c r="I157" s="17" t="s">
        <v>247</v>
      </c>
      <c r="J157" s="17" t="s">
        <v>155</v>
      </c>
      <c r="K157" s="17" t="s">
        <v>288</v>
      </c>
      <c r="L157" s="17" t="s">
        <v>312</v>
      </c>
      <c r="M157" s="26" t="n">
        <v>6</v>
      </c>
      <c r="N157" s="27" t="n">
        <v>75</v>
      </c>
      <c r="O157" s="27" t="n">
        <v>38</v>
      </c>
      <c r="P157" s="27" t="n">
        <f aca="false">ROUND(M157*N157*(1-T157),2)</f>
        <v>450</v>
      </c>
      <c r="Q157" s="27" t="n">
        <f aca="false">ROUND(M157*O157,2)</f>
        <v>228</v>
      </c>
      <c r="R157" s="27" t="n">
        <f aca="false">P157-Q157</f>
        <v>222</v>
      </c>
      <c r="S157" s="28" t="n">
        <f aca="false">IF(P157=0,0,R157/P157)</f>
        <v>0.493333333333333</v>
      </c>
      <c r="T157" s="28" t="n">
        <v>0</v>
      </c>
    </row>
    <row r="158" customFormat="false" ht="15" hidden="false" customHeight="false" outlineLevel="0" collapsed="false">
      <c r="A158" s="19" t="n">
        <v>157</v>
      </c>
      <c r="B158" s="13" t="s">
        <v>465</v>
      </c>
      <c r="C158" s="20" t="n">
        <v>45718</v>
      </c>
      <c r="D158" s="20" t="n">
        <v>45723</v>
      </c>
      <c r="E158" s="13" t="s">
        <v>150</v>
      </c>
      <c r="F158" s="13" t="s">
        <v>453</v>
      </c>
      <c r="G158" s="13" t="s">
        <v>177</v>
      </c>
      <c r="H158" s="13" t="s">
        <v>153</v>
      </c>
      <c r="I158" s="15" t="s">
        <v>154</v>
      </c>
      <c r="J158" s="15" t="s">
        <v>172</v>
      </c>
      <c r="K158" s="15" t="s">
        <v>173</v>
      </c>
      <c r="L158" s="15" t="s">
        <v>237</v>
      </c>
      <c r="M158" s="21" t="n">
        <v>3</v>
      </c>
      <c r="N158" s="22" t="n">
        <v>42</v>
      </c>
      <c r="O158" s="22" t="n">
        <v>21</v>
      </c>
      <c r="P158" s="22" t="n">
        <f aca="false">ROUND(M158*N158*(1-T158),2)</f>
        <v>107.1</v>
      </c>
      <c r="Q158" s="22" t="n">
        <f aca="false">ROUND(M158*O158,2)</f>
        <v>63</v>
      </c>
      <c r="R158" s="22" t="n">
        <f aca="false">P158-Q158</f>
        <v>44.1</v>
      </c>
      <c r="S158" s="23" t="n">
        <f aca="false">IF(P158=0,0,R158/P158)</f>
        <v>0.411764705882353</v>
      </c>
      <c r="T158" s="23" t="n">
        <v>0.15</v>
      </c>
    </row>
    <row r="159" customFormat="false" ht="15" hidden="false" customHeight="false" outlineLevel="0" collapsed="false">
      <c r="A159" s="24" t="n">
        <v>158</v>
      </c>
      <c r="B159" s="9" t="s">
        <v>466</v>
      </c>
      <c r="C159" s="25" t="n">
        <v>45718</v>
      </c>
      <c r="D159" s="25" t="n">
        <v>45723</v>
      </c>
      <c r="E159" s="9" t="s">
        <v>150</v>
      </c>
      <c r="F159" s="9" t="s">
        <v>467</v>
      </c>
      <c r="G159" s="9" t="s">
        <v>177</v>
      </c>
      <c r="H159" s="9" t="s">
        <v>186</v>
      </c>
      <c r="I159" s="17" t="s">
        <v>203</v>
      </c>
      <c r="J159" s="17" t="s">
        <v>155</v>
      </c>
      <c r="K159" s="17" t="s">
        <v>164</v>
      </c>
      <c r="L159" s="17" t="s">
        <v>257</v>
      </c>
      <c r="M159" s="26" t="n">
        <v>4</v>
      </c>
      <c r="N159" s="27" t="n">
        <v>560</v>
      </c>
      <c r="O159" s="27" t="n">
        <v>445</v>
      </c>
      <c r="P159" s="27" t="n">
        <f aca="false">ROUND(M159*N159*(1-T159),2)</f>
        <v>2016</v>
      </c>
      <c r="Q159" s="27" t="n">
        <f aca="false">ROUND(M159*O159,2)</f>
        <v>1780</v>
      </c>
      <c r="R159" s="27" t="n">
        <f aca="false">P159-Q159</f>
        <v>236</v>
      </c>
      <c r="S159" s="28" t="n">
        <f aca="false">IF(P159=0,0,R159/P159)</f>
        <v>0.117063492063492</v>
      </c>
      <c r="T159" s="28" t="n">
        <v>0.1</v>
      </c>
    </row>
    <row r="160" customFormat="false" ht="15" hidden="false" customHeight="false" outlineLevel="0" collapsed="false">
      <c r="A160" s="19" t="n">
        <v>159</v>
      </c>
      <c r="B160" s="13" t="s">
        <v>466</v>
      </c>
      <c r="C160" s="20" t="n">
        <v>45718</v>
      </c>
      <c r="D160" s="20" t="n">
        <v>45723</v>
      </c>
      <c r="E160" s="13" t="s">
        <v>150</v>
      </c>
      <c r="F160" s="13" t="s">
        <v>467</v>
      </c>
      <c r="G160" s="13" t="s">
        <v>177</v>
      </c>
      <c r="H160" s="13" t="s">
        <v>186</v>
      </c>
      <c r="I160" s="15" t="s">
        <v>203</v>
      </c>
      <c r="J160" s="15" t="s">
        <v>158</v>
      </c>
      <c r="K160" s="15" t="s">
        <v>199</v>
      </c>
      <c r="L160" s="15" t="s">
        <v>259</v>
      </c>
      <c r="M160" s="21" t="n">
        <v>3</v>
      </c>
      <c r="N160" s="22" t="n">
        <v>320</v>
      </c>
      <c r="O160" s="22" t="n">
        <v>185</v>
      </c>
      <c r="P160" s="22" t="n">
        <f aca="false">ROUND(M160*N160*(1-T160),2)</f>
        <v>960</v>
      </c>
      <c r="Q160" s="22" t="n">
        <f aca="false">ROUND(M160*O160,2)</f>
        <v>555</v>
      </c>
      <c r="R160" s="22" t="n">
        <f aca="false">P160-Q160</f>
        <v>405</v>
      </c>
      <c r="S160" s="23" t="n">
        <f aca="false">IF(P160=0,0,R160/P160)</f>
        <v>0.421875</v>
      </c>
      <c r="T160" s="23" t="n">
        <v>0</v>
      </c>
    </row>
    <row r="161" customFormat="false" ht="15" hidden="false" customHeight="false" outlineLevel="0" collapsed="false">
      <c r="A161" s="24" t="n">
        <v>160</v>
      </c>
      <c r="B161" s="9" t="s">
        <v>468</v>
      </c>
      <c r="C161" s="25" t="n">
        <v>45718</v>
      </c>
      <c r="D161" s="25" t="n">
        <v>45724</v>
      </c>
      <c r="E161" s="9" t="s">
        <v>150</v>
      </c>
      <c r="F161" s="9" t="s">
        <v>469</v>
      </c>
      <c r="G161" s="9" t="s">
        <v>177</v>
      </c>
      <c r="H161" s="9" t="s">
        <v>208</v>
      </c>
      <c r="I161" s="17" t="s">
        <v>247</v>
      </c>
      <c r="J161" s="17" t="s">
        <v>172</v>
      </c>
      <c r="K161" s="17" t="s">
        <v>173</v>
      </c>
      <c r="L161" s="17" t="s">
        <v>174</v>
      </c>
      <c r="M161" s="26" t="n">
        <v>8</v>
      </c>
      <c r="N161" s="27" t="n">
        <v>64</v>
      </c>
      <c r="O161" s="27" t="n">
        <v>49</v>
      </c>
      <c r="P161" s="27" t="n">
        <f aca="false">ROUND(M161*N161*(1-T161),2)</f>
        <v>460.8</v>
      </c>
      <c r="Q161" s="27" t="n">
        <f aca="false">ROUND(M161*O161,2)</f>
        <v>392</v>
      </c>
      <c r="R161" s="27" t="n">
        <f aca="false">P161-Q161</f>
        <v>68.8</v>
      </c>
      <c r="S161" s="28" t="n">
        <f aca="false">IF(P161=0,0,R161/P161)</f>
        <v>0.149305555555556</v>
      </c>
      <c r="T161" s="28" t="n">
        <v>0.1</v>
      </c>
    </row>
    <row r="162" customFormat="false" ht="15" hidden="false" customHeight="false" outlineLevel="0" collapsed="false">
      <c r="A162" s="19" t="n">
        <v>161</v>
      </c>
      <c r="B162" s="13" t="s">
        <v>470</v>
      </c>
      <c r="C162" s="20" t="n">
        <v>45719</v>
      </c>
      <c r="D162" s="20" t="n">
        <v>45722</v>
      </c>
      <c r="E162" s="13" t="s">
        <v>167</v>
      </c>
      <c r="F162" s="13" t="s">
        <v>471</v>
      </c>
      <c r="G162" s="13" t="s">
        <v>177</v>
      </c>
      <c r="H162" s="13" t="s">
        <v>186</v>
      </c>
      <c r="I162" s="15" t="s">
        <v>187</v>
      </c>
      <c r="J162" s="15" t="s">
        <v>155</v>
      </c>
      <c r="K162" s="15" t="s">
        <v>164</v>
      </c>
      <c r="L162" s="15" t="s">
        <v>165</v>
      </c>
      <c r="M162" s="21" t="n">
        <v>2</v>
      </c>
      <c r="N162" s="22" t="n">
        <v>920</v>
      </c>
      <c r="O162" s="22" t="n">
        <v>760</v>
      </c>
      <c r="P162" s="22" t="n">
        <f aca="false">ROUND(M162*N162*(1-T162),2)</f>
        <v>1288</v>
      </c>
      <c r="Q162" s="22" t="n">
        <f aca="false">ROUND(M162*O162,2)</f>
        <v>1520</v>
      </c>
      <c r="R162" s="22" t="n">
        <f aca="false">P162-Q162</f>
        <v>-232</v>
      </c>
      <c r="S162" s="23" t="n">
        <f aca="false">IF(P162=0,0,R162/P162)</f>
        <v>-0.180124223602484</v>
      </c>
      <c r="T162" s="23" t="n">
        <v>0.3</v>
      </c>
    </row>
    <row r="163" customFormat="false" ht="15" hidden="false" customHeight="false" outlineLevel="0" collapsed="false">
      <c r="A163" s="24" t="n">
        <v>162</v>
      </c>
      <c r="B163" s="9" t="s">
        <v>472</v>
      </c>
      <c r="C163" s="25" t="n">
        <v>45719</v>
      </c>
      <c r="D163" s="25" t="n">
        <v>45719</v>
      </c>
      <c r="E163" s="9" t="s">
        <v>179</v>
      </c>
      <c r="F163" s="9" t="s">
        <v>473</v>
      </c>
      <c r="G163" s="9" t="s">
        <v>177</v>
      </c>
      <c r="H163" s="9" t="s">
        <v>186</v>
      </c>
      <c r="I163" s="17" t="s">
        <v>224</v>
      </c>
      <c r="J163" s="17" t="s">
        <v>155</v>
      </c>
      <c r="K163" s="17" t="s">
        <v>156</v>
      </c>
      <c r="L163" s="17" t="s">
        <v>157</v>
      </c>
      <c r="M163" s="26" t="n">
        <v>4</v>
      </c>
      <c r="N163" s="27" t="n">
        <v>295</v>
      </c>
      <c r="O163" s="27" t="n">
        <v>235</v>
      </c>
      <c r="P163" s="27" t="n">
        <f aca="false">ROUND(M163*N163*(1-T163),2)</f>
        <v>885</v>
      </c>
      <c r="Q163" s="27" t="n">
        <f aca="false">ROUND(M163*O163,2)</f>
        <v>940</v>
      </c>
      <c r="R163" s="27" t="n">
        <f aca="false">P163-Q163</f>
        <v>-55</v>
      </c>
      <c r="S163" s="28" t="n">
        <f aca="false">IF(P163=0,0,R163/P163)</f>
        <v>-0.0621468926553672</v>
      </c>
      <c r="T163" s="28" t="n">
        <v>0.25</v>
      </c>
    </row>
    <row r="164" customFormat="false" ht="15" hidden="false" customHeight="false" outlineLevel="0" collapsed="false">
      <c r="A164" s="19" t="n">
        <v>163</v>
      </c>
      <c r="B164" s="13" t="s">
        <v>472</v>
      </c>
      <c r="C164" s="20" t="n">
        <v>45719</v>
      </c>
      <c r="D164" s="20" t="n">
        <v>45719</v>
      </c>
      <c r="E164" s="13" t="s">
        <v>179</v>
      </c>
      <c r="F164" s="13" t="s">
        <v>473</v>
      </c>
      <c r="G164" s="13" t="s">
        <v>177</v>
      </c>
      <c r="H164" s="13" t="s">
        <v>186</v>
      </c>
      <c r="I164" s="15" t="s">
        <v>224</v>
      </c>
      <c r="J164" s="15" t="s">
        <v>172</v>
      </c>
      <c r="K164" s="15" t="s">
        <v>204</v>
      </c>
      <c r="L164" s="15" t="s">
        <v>205</v>
      </c>
      <c r="M164" s="21" t="n">
        <v>4</v>
      </c>
      <c r="N164" s="22" t="n">
        <v>195</v>
      </c>
      <c r="O164" s="22" t="n">
        <v>122</v>
      </c>
      <c r="P164" s="22" t="n">
        <f aca="false">ROUND(M164*N164*(1-T164),2)</f>
        <v>663</v>
      </c>
      <c r="Q164" s="22" t="n">
        <f aca="false">ROUND(M164*O164,2)</f>
        <v>488</v>
      </c>
      <c r="R164" s="22" t="n">
        <f aca="false">P164-Q164</f>
        <v>175</v>
      </c>
      <c r="S164" s="23" t="n">
        <f aca="false">IF(P164=0,0,R164/P164)</f>
        <v>0.26395173453997</v>
      </c>
      <c r="T164" s="23" t="n">
        <v>0.15</v>
      </c>
    </row>
    <row r="165" customFormat="false" ht="15" hidden="false" customHeight="false" outlineLevel="0" collapsed="false">
      <c r="A165" s="24" t="n">
        <v>164</v>
      </c>
      <c r="B165" s="9" t="s">
        <v>474</v>
      </c>
      <c r="C165" s="25" t="n">
        <v>45720</v>
      </c>
      <c r="D165" s="25" t="n">
        <v>45721</v>
      </c>
      <c r="E165" s="9" t="s">
        <v>184</v>
      </c>
      <c r="F165" s="9" t="s">
        <v>350</v>
      </c>
      <c r="G165" s="9" t="s">
        <v>169</v>
      </c>
      <c r="H165" s="9" t="s">
        <v>208</v>
      </c>
      <c r="I165" s="17" t="s">
        <v>242</v>
      </c>
      <c r="J165" s="17" t="s">
        <v>155</v>
      </c>
      <c r="K165" s="17" t="s">
        <v>288</v>
      </c>
      <c r="L165" s="17" t="s">
        <v>312</v>
      </c>
      <c r="M165" s="26" t="n">
        <v>2</v>
      </c>
      <c r="N165" s="27" t="n">
        <v>75</v>
      </c>
      <c r="O165" s="27" t="n">
        <v>38</v>
      </c>
      <c r="P165" s="27" t="n">
        <f aca="false">ROUND(M165*N165*(1-T165),2)</f>
        <v>150</v>
      </c>
      <c r="Q165" s="27" t="n">
        <f aca="false">ROUND(M165*O165,2)</f>
        <v>76</v>
      </c>
      <c r="R165" s="27" t="n">
        <f aca="false">P165-Q165</f>
        <v>74</v>
      </c>
      <c r="S165" s="28" t="n">
        <f aca="false">IF(P165=0,0,R165/P165)</f>
        <v>0.493333333333333</v>
      </c>
      <c r="T165" s="28" t="n">
        <v>0</v>
      </c>
    </row>
    <row r="166" customFormat="false" ht="15" hidden="false" customHeight="false" outlineLevel="0" collapsed="false">
      <c r="A166" s="19" t="n">
        <v>165</v>
      </c>
      <c r="B166" s="13" t="s">
        <v>475</v>
      </c>
      <c r="C166" s="20" t="n">
        <v>45720</v>
      </c>
      <c r="D166" s="20" t="n">
        <v>45724</v>
      </c>
      <c r="E166" s="13" t="s">
        <v>167</v>
      </c>
      <c r="F166" s="13" t="s">
        <v>476</v>
      </c>
      <c r="G166" s="13" t="s">
        <v>177</v>
      </c>
      <c r="H166" s="13" t="s">
        <v>186</v>
      </c>
      <c r="I166" s="15" t="s">
        <v>477</v>
      </c>
      <c r="J166" s="15" t="s">
        <v>172</v>
      </c>
      <c r="K166" s="15" t="s">
        <v>305</v>
      </c>
      <c r="L166" s="15" t="s">
        <v>306</v>
      </c>
      <c r="M166" s="21" t="n">
        <v>1</v>
      </c>
      <c r="N166" s="22" t="n">
        <v>145</v>
      </c>
      <c r="O166" s="22" t="n">
        <v>88</v>
      </c>
      <c r="P166" s="22" t="n">
        <f aca="false">ROUND(M166*N166*(1-T166),2)</f>
        <v>137.75</v>
      </c>
      <c r="Q166" s="22" t="n">
        <f aca="false">ROUND(M166*O166,2)</f>
        <v>88</v>
      </c>
      <c r="R166" s="22" t="n">
        <f aca="false">P166-Q166</f>
        <v>49.75</v>
      </c>
      <c r="S166" s="23" t="n">
        <f aca="false">IF(P166=0,0,R166/P166)</f>
        <v>0.361161524500907</v>
      </c>
      <c r="T166" s="23" t="n">
        <v>0.05</v>
      </c>
    </row>
    <row r="167" customFormat="false" ht="15" hidden="false" customHeight="false" outlineLevel="0" collapsed="false">
      <c r="A167" s="24" t="n">
        <v>166</v>
      </c>
      <c r="B167" s="9" t="s">
        <v>475</v>
      </c>
      <c r="C167" s="25" t="n">
        <v>45720</v>
      </c>
      <c r="D167" s="25" t="n">
        <v>45724</v>
      </c>
      <c r="E167" s="9" t="s">
        <v>167</v>
      </c>
      <c r="F167" s="9" t="s">
        <v>476</v>
      </c>
      <c r="G167" s="9" t="s">
        <v>177</v>
      </c>
      <c r="H167" s="9" t="s">
        <v>186</v>
      </c>
      <c r="I167" s="17" t="s">
        <v>477</v>
      </c>
      <c r="J167" s="17" t="s">
        <v>158</v>
      </c>
      <c r="K167" s="17" t="s">
        <v>210</v>
      </c>
      <c r="L167" s="17" t="s">
        <v>265</v>
      </c>
      <c r="M167" s="26" t="n">
        <v>6</v>
      </c>
      <c r="N167" s="27" t="n">
        <v>790</v>
      </c>
      <c r="O167" s="27" t="n">
        <v>645</v>
      </c>
      <c r="P167" s="27" t="n">
        <f aca="false">ROUND(M167*N167*(1-T167),2)</f>
        <v>3318</v>
      </c>
      <c r="Q167" s="27" t="n">
        <f aca="false">ROUND(M167*O167,2)</f>
        <v>3870</v>
      </c>
      <c r="R167" s="27" t="n">
        <f aca="false">P167-Q167</f>
        <v>-552</v>
      </c>
      <c r="S167" s="28" t="n">
        <f aca="false">IF(P167=0,0,R167/P167)</f>
        <v>-0.166365280289331</v>
      </c>
      <c r="T167" s="28" t="n">
        <v>0.3</v>
      </c>
    </row>
    <row r="168" customFormat="false" ht="15" hidden="false" customHeight="false" outlineLevel="0" collapsed="false">
      <c r="A168" s="19" t="n">
        <v>167</v>
      </c>
      <c r="B168" s="13" t="s">
        <v>478</v>
      </c>
      <c r="C168" s="20" t="n">
        <v>45720</v>
      </c>
      <c r="D168" s="20" t="n">
        <v>45720</v>
      </c>
      <c r="E168" s="13" t="s">
        <v>179</v>
      </c>
      <c r="F168" s="13" t="s">
        <v>479</v>
      </c>
      <c r="G168" s="13" t="s">
        <v>152</v>
      </c>
      <c r="H168" s="13" t="s">
        <v>153</v>
      </c>
      <c r="I168" s="15" t="s">
        <v>163</v>
      </c>
      <c r="J168" s="15" t="s">
        <v>158</v>
      </c>
      <c r="K168" s="15" t="s">
        <v>243</v>
      </c>
      <c r="L168" s="15" t="s">
        <v>276</v>
      </c>
      <c r="M168" s="21" t="n">
        <v>5</v>
      </c>
      <c r="N168" s="22" t="n">
        <v>1250</v>
      </c>
      <c r="O168" s="22" t="n">
        <v>780</v>
      </c>
      <c r="P168" s="22" t="n">
        <f aca="false">ROUND(M168*N168*(1-T168),2)</f>
        <v>6250</v>
      </c>
      <c r="Q168" s="22" t="n">
        <f aca="false">ROUND(M168*O168,2)</f>
        <v>3900</v>
      </c>
      <c r="R168" s="22" t="n">
        <f aca="false">P168-Q168</f>
        <v>2350</v>
      </c>
      <c r="S168" s="23" t="n">
        <f aca="false">IF(P168=0,0,R168/P168)</f>
        <v>0.376</v>
      </c>
      <c r="T168" s="23" t="n">
        <v>0</v>
      </c>
    </row>
    <row r="169" customFormat="false" ht="15" hidden="false" customHeight="false" outlineLevel="0" collapsed="false">
      <c r="A169" s="24" t="n">
        <v>168</v>
      </c>
      <c r="B169" s="9" t="s">
        <v>480</v>
      </c>
      <c r="C169" s="25" t="n">
        <v>45720</v>
      </c>
      <c r="D169" s="25" t="n">
        <v>45726</v>
      </c>
      <c r="E169" s="9" t="s">
        <v>150</v>
      </c>
      <c r="F169" s="9" t="s">
        <v>481</v>
      </c>
      <c r="G169" s="9" t="s">
        <v>177</v>
      </c>
      <c r="H169" s="9" t="s">
        <v>186</v>
      </c>
      <c r="I169" s="17" t="s">
        <v>477</v>
      </c>
      <c r="J169" s="17" t="s">
        <v>172</v>
      </c>
      <c r="K169" s="17" t="s">
        <v>195</v>
      </c>
      <c r="L169" s="17" t="s">
        <v>196</v>
      </c>
      <c r="M169" s="26" t="n">
        <v>2</v>
      </c>
      <c r="N169" s="27" t="n">
        <v>58</v>
      </c>
      <c r="O169" s="27" t="n">
        <v>31</v>
      </c>
      <c r="P169" s="27" t="n">
        <f aca="false">ROUND(M169*N169*(1-T169),2)</f>
        <v>110.2</v>
      </c>
      <c r="Q169" s="27" t="n">
        <f aca="false">ROUND(M169*O169,2)</f>
        <v>62</v>
      </c>
      <c r="R169" s="27" t="n">
        <f aca="false">P169-Q169</f>
        <v>48.2</v>
      </c>
      <c r="S169" s="28" t="n">
        <f aca="false">IF(P169=0,0,R169/P169)</f>
        <v>0.437386569872958</v>
      </c>
      <c r="T169" s="28" t="n">
        <v>0.05</v>
      </c>
    </row>
    <row r="170" customFormat="false" ht="15" hidden="false" customHeight="false" outlineLevel="0" collapsed="false">
      <c r="A170" s="19" t="n">
        <v>169</v>
      </c>
      <c r="B170" s="13" t="s">
        <v>480</v>
      </c>
      <c r="C170" s="20" t="n">
        <v>45720</v>
      </c>
      <c r="D170" s="20" t="n">
        <v>45726</v>
      </c>
      <c r="E170" s="13" t="s">
        <v>150</v>
      </c>
      <c r="F170" s="13" t="s">
        <v>481</v>
      </c>
      <c r="G170" s="13" t="s">
        <v>177</v>
      </c>
      <c r="H170" s="13" t="s">
        <v>186</v>
      </c>
      <c r="I170" s="15" t="s">
        <v>477</v>
      </c>
      <c r="J170" s="15" t="s">
        <v>172</v>
      </c>
      <c r="K170" s="15" t="s">
        <v>305</v>
      </c>
      <c r="L170" s="15" t="s">
        <v>306</v>
      </c>
      <c r="M170" s="21" t="n">
        <v>2</v>
      </c>
      <c r="N170" s="22" t="n">
        <v>145</v>
      </c>
      <c r="O170" s="22" t="n">
        <v>88</v>
      </c>
      <c r="P170" s="22" t="n">
        <f aca="false">ROUND(M170*N170*(1-T170),2)</f>
        <v>275.5</v>
      </c>
      <c r="Q170" s="22" t="n">
        <f aca="false">ROUND(M170*O170,2)</f>
        <v>176</v>
      </c>
      <c r="R170" s="22" t="n">
        <f aca="false">P170-Q170</f>
        <v>99.5</v>
      </c>
      <c r="S170" s="23" t="n">
        <f aca="false">IF(P170=0,0,R170/P170)</f>
        <v>0.361161524500907</v>
      </c>
      <c r="T170" s="23" t="n">
        <v>0.05</v>
      </c>
    </row>
    <row r="171" customFormat="false" ht="15" hidden="false" customHeight="false" outlineLevel="0" collapsed="false">
      <c r="A171" s="24" t="n">
        <v>170</v>
      </c>
      <c r="B171" s="9" t="s">
        <v>482</v>
      </c>
      <c r="C171" s="25" t="n">
        <v>45720</v>
      </c>
      <c r="D171" s="25" t="n">
        <v>45726</v>
      </c>
      <c r="E171" s="9" t="s">
        <v>150</v>
      </c>
      <c r="F171" s="9" t="s">
        <v>223</v>
      </c>
      <c r="G171" s="9" t="s">
        <v>169</v>
      </c>
      <c r="H171" s="9" t="s">
        <v>153</v>
      </c>
      <c r="I171" s="17" t="s">
        <v>236</v>
      </c>
      <c r="J171" s="17" t="s">
        <v>172</v>
      </c>
      <c r="K171" s="17" t="s">
        <v>173</v>
      </c>
      <c r="L171" s="17" t="s">
        <v>237</v>
      </c>
      <c r="M171" s="26" t="n">
        <v>5</v>
      </c>
      <c r="N171" s="27" t="n">
        <v>42</v>
      </c>
      <c r="O171" s="27" t="n">
        <v>21</v>
      </c>
      <c r="P171" s="27" t="n">
        <f aca="false">ROUND(M171*N171*(1-T171),2)</f>
        <v>199.5</v>
      </c>
      <c r="Q171" s="27" t="n">
        <f aca="false">ROUND(M171*O171,2)</f>
        <v>105</v>
      </c>
      <c r="R171" s="27" t="n">
        <f aca="false">P171-Q171</f>
        <v>94.5</v>
      </c>
      <c r="S171" s="28" t="n">
        <f aca="false">IF(P171=0,0,R171/P171)</f>
        <v>0.473684210526316</v>
      </c>
      <c r="T171" s="28" t="n">
        <v>0.05</v>
      </c>
    </row>
    <row r="172" customFormat="false" ht="15" hidden="false" customHeight="false" outlineLevel="0" collapsed="false">
      <c r="A172" s="19" t="n">
        <v>171</v>
      </c>
      <c r="B172" s="13" t="s">
        <v>482</v>
      </c>
      <c r="C172" s="20" t="n">
        <v>45720</v>
      </c>
      <c r="D172" s="20" t="n">
        <v>45726</v>
      </c>
      <c r="E172" s="13" t="s">
        <v>150</v>
      </c>
      <c r="F172" s="13" t="s">
        <v>223</v>
      </c>
      <c r="G172" s="13" t="s">
        <v>169</v>
      </c>
      <c r="H172" s="13" t="s">
        <v>153</v>
      </c>
      <c r="I172" s="15" t="s">
        <v>236</v>
      </c>
      <c r="J172" s="15" t="s">
        <v>172</v>
      </c>
      <c r="K172" s="15" t="s">
        <v>173</v>
      </c>
      <c r="L172" s="15" t="s">
        <v>174</v>
      </c>
      <c r="M172" s="21" t="n">
        <v>3</v>
      </c>
      <c r="N172" s="22" t="n">
        <v>64</v>
      </c>
      <c r="O172" s="22" t="n">
        <v>49</v>
      </c>
      <c r="P172" s="22" t="n">
        <f aca="false">ROUND(M172*N172*(1-T172),2)</f>
        <v>172.8</v>
      </c>
      <c r="Q172" s="22" t="n">
        <f aca="false">ROUND(M172*O172,2)</f>
        <v>147</v>
      </c>
      <c r="R172" s="22" t="n">
        <f aca="false">P172-Q172</f>
        <v>25.8</v>
      </c>
      <c r="S172" s="23" t="n">
        <f aca="false">IF(P172=0,0,R172/P172)</f>
        <v>0.149305555555556</v>
      </c>
      <c r="T172" s="23" t="n">
        <v>0.1</v>
      </c>
    </row>
    <row r="173" customFormat="false" ht="15" hidden="false" customHeight="false" outlineLevel="0" collapsed="false">
      <c r="A173" s="24" t="n">
        <v>172</v>
      </c>
      <c r="B173" s="9" t="s">
        <v>483</v>
      </c>
      <c r="C173" s="25" t="n">
        <v>45720</v>
      </c>
      <c r="D173" s="25" t="n">
        <v>45723</v>
      </c>
      <c r="E173" s="9" t="s">
        <v>167</v>
      </c>
      <c r="F173" s="9" t="s">
        <v>291</v>
      </c>
      <c r="G173" s="9" t="s">
        <v>177</v>
      </c>
      <c r="H173" s="9" t="s">
        <v>170</v>
      </c>
      <c r="I173" s="17" t="s">
        <v>229</v>
      </c>
      <c r="J173" s="17" t="s">
        <v>158</v>
      </c>
      <c r="K173" s="17" t="s">
        <v>243</v>
      </c>
      <c r="L173" s="17" t="s">
        <v>276</v>
      </c>
      <c r="M173" s="26" t="n">
        <v>4</v>
      </c>
      <c r="N173" s="27" t="n">
        <v>1250</v>
      </c>
      <c r="O173" s="27" t="n">
        <v>780</v>
      </c>
      <c r="P173" s="27" t="n">
        <f aca="false">ROUND(M173*N173*(1-T173),2)</f>
        <v>4750</v>
      </c>
      <c r="Q173" s="27" t="n">
        <f aca="false">ROUND(M173*O173,2)</f>
        <v>3120</v>
      </c>
      <c r="R173" s="27" t="n">
        <f aca="false">P173-Q173</f>
        <v>1630</v>
      </c>
      <c r="S173" s="28" t="n">
        <f aca="false">IF(P173=0,0,R173/P173)</f>
        <v>0.343157894736842</v>
      </c>
      <c r="T173" s="28" t="n">
        <v>0.05</v>
      </c>
    </row>
    <row r="174" customFormat="false" ht="15" hidden="false" customHeight="false" outlineLevel="0" collapsed="false">
      <c r="A174" s="19" t="n">
        <v>173</v>
      </c>
      <c r="B174" s="13" t="s">
        <v>484</v>
      </c>
      <c r="C174" s="20" t="n">
        <v>45722</v>
      </c>
      <c r="D174" s="20" t="n">
        <v>45726</v>
      </c>
      <c r="E174" s="13" t="s">
        <v>150</v>
      </c>
      <c r="F174" s="13" t="s">
        <v>239</v>
      </c>
      <c r="G174" s="13" t="s">
        <v>177</v>
      </c>
      <c r="H174" s="13" t="s">
        <v>208</v>
      </c>
      <c r="I174" s="15" t="s">
        <v>287</v>
      </c>
      <c r="J174" s="15" t="s">
        <v>158</v>
      </c>
      <c r="K174" s="15" t="s">
        <v>210</v>
      </c>
      <c r="L174" s="15" t="s">
        <v>265</v>
      </c>
      <c r="M174" s="21" t="n">
        <v>2</v>
      </c>
      <c r="N174" s="22" t="n">
        <v>790</v>
      </c>
      <c r="O174" s="22" t="n">
        <v>645</v>
      </c>
      <c r="P174" s="22" t="n">
        <f aca="false">ROUND(M174*N174*(1-T174),2)</f>
        <v>1185</v>
      </c>
      <c r="Q174" s="22" t="n">
        <f aca="false">ROUND(M174*O174,2)</f>
        <v>1290</v>
      </c>
      <c r="R174" s="22" t="n">
        <f aca="false">P174-Q174</f>
        <v>-105</v>
      </c>
      <c r="S174" s="23" t="n">
        <f aca="false">IF(P174=0,0,R174/P174)</f>
        <v>-0.0886075949367089</v>
      </c>
      <c r="T174" s="23" t="n">
        <v>0.25</v>
      </c>
    </row>
    <row r="175" customFormat="false" ht="15" hidden="false" customHeight="false" outlineLevel="0" collapsed="false">
      <c r="A175" s="24" t="n">
        <v>174</v>
      </c>
      <c r="B175" s="9" t="s">
        <v>485</v>
      </c>
      <c r="C175" s="25" t="n">
        <v>45722</v>
      </c>
      <c r="D175" s="25" t="n">
        <v>45727</v>
      </c>
      <c r="E175" s="9" t="s">
        <v>150</v>
      </c>
      <c r="F175" s="9" t="s">
        <v>486</v>
      </c>
      <c r="G175" s="9" t="s">
        <v>177</v>
      </c>
      <c r="H175" s="9" t="s">
        <v>186</v>
      </c>
      <c r="I175" s="17" t="s">
        <v>187</v>
      </c>
      <c r="J175" s="17" t="s">
        <v>158</v>
      </c>
      <c r="K175" s="17" t="s">
        <v>159</v>
      </c>
      <c r="L175" s="17" t="s">
        <v>160</v>
      </c>
      <c r="M175" s="26" t="n">
        <v>4</v>
      </c>
      <c r="N175" s="27" t="n">
        <v>389</v>
      </c>
      <c r="O175" s="27" t="n">
        <v>235</v>
      </c>
      <c r="P175" s="27" t="n">
        <f aca="false">ROUND(M175*N175*(1-T175),2)</f>
        <v>1478.2</v>
      </c>
      <c r="Q175" s="27" t="n">
        <f aca="false">ROUND(M175*O175,2)</f>
        <v>940</v>
      </c>
      <c r="R175" s="27" t="n">
        <f aca="false">P175-Q175</f>
        <v>538.2</v>
      </c>
      <c r="S175" s="28" t="n">
        <f aca="false">IF(P175=0,0,R175/P175)</f>
        <v>0.364091462589636</v>
      </c>
      <c r="T175" s="28" t="n">
        <v>0.05</v>
      </c>
    </row>
    <row r="176" customFormat="false" ht="15" hidden="false" customHeight="false" outlineLevel="0" collapsed="false">
      <c r="A176" s="19" t="n">
        <v>175</v>
      </c>
      <c r="B176" s="13" t="s">
        <v>487</v>
      </c>
      <c r="C176" s="20" t="n">
        <v>45722</v>
      </c>
      <c r="D176" s="20" t="n">
        <v>45727</v>
      </c>
      <c r="E176" s="13" t="s">
        <v>150</v>
      </c>
      <c r="F176" s="13" t="s">
        <v>488</v>
      </c>
      <c r="G176" s="13" t="s">
        <v>177</v>
      </c>
      <c r="H176" s="13" t="s">
        <v>153</v>
      </c>
      <c r="I176" s="15" t="s">
        <v>236</v>
      </c>
      <c r="J176" s="15" t="s">
        <v>172</v>
      </c>
      <c r="K176" s="15" t="s">
        <v>204</v>
      </c>
      <c r="L176" s="15" t="s">
        <v>205</v>
      </c>
      <c r="M176" s="21" t="n">
        <v>2</v>
      </c>
      <c r="N176" s="22" t="n">
        <v>195</v>
      </c>
      <c r="O176" s="22" t="n">
        <v>122</v>
      </c>
      <c r="P176" s="22" t="n">
        <f aca="false">ROUND(M176*N176*(1-T176),2)</f>
        <v>390</v>
      </c>
      <c r="Q176" s="22" t="n">
        <f aca="false">ROUND(M176*O176,2)</f>
        <v>244</v>
      </c>
      <c r="R176" s="22" t="n">
        <f aca="false">P176-Q176</f>
        <v>146</v>
      </c>
      <c r="S176" s="23" t="n">
        <f aca="false">IF(P176=0,0,R176/P176)</f>
        <v>0.374358974358974</v>
      </c>
      <c r="T176" s="23" t="n">
        <v>0</v>
      </c>
    </row>
    <row r="177" customFormat="false" ht="15" hidden="false" customHeight="false" outlineLevel="0" collapsed="false">
      <c r="A177" s="24" t="n">
        <v>176</v>
      </c>
      <c r="B177" s="9" t="s">
        <v>489</v>
      </c>
      <c r="C177" s="25" t="n">
        <v>45724</v>
      </c>
      <c r="D177" s="25" t="n">
        <v>45730</v>
      </c>
      <c r="E177" s="9" t="s">
        <v>150</v>
      </c>
      <c r="F177" s="9" t="s">
        <v>490</v>
      </c>
      <c r="G177" s="9" t="s">
        <v>177</v>
      </c>
      <c r="H177" s="9" t="s">
        <v>170</v>
      </c>
      <c r="I177" s="17" t="s">
        <v>271</v>
      </c>
      <c r="J177" s="17" t="s">
        <v>155</v>
      </c>
      <c r="K177" s="17" t="s">
        <v>215</v>
      </c>
      <c r="L177" s="17" t="s">
        <v>292</v>
      </c>
      <c r="M177" s="26" t="n">
        <v>2</v>
      </c>
      <c r="N177" s="27" t="n">
        <v>425</v>
      </c>
      <c r="O177" s="27" t="n">
        <v>265</v>
      </c>
      <c r="P177" s="27" t="n">
        <f aca="false">ROUND(M177*N177*(1-T177),2)</f>
        <v>850</v>
      </c>
      <c r="Q177" s="27" t="n">
        <f aca="false">ROUND(M177*O177,2)</f>
        <v>530</v>
      </c>
      <c r="R177" s="27" t="n">
        <f aca="false">P177-Q177</f>
        <v>320</v>
      </c>
      <c r="S177" s="28" t="n">
        <f aca="false">IF(P177=0,0,R177/P177)</f>
        <v>0.376470588235294</v>
      </c>
      <c r="T177" s="28" t="n">
        <v>0</v>
      </c>
    </row>
    <row r="178" customFormat="false" ht="15" hidden="false" customHeight="false" outlineLevel="0" collapsed="false">
      <c r="A178" s="19" t="n">
        <v>177</v>
      </c>
      <c r="B178" s="13" t="s">
        <v>491</v>
      </c>
      <c r="C178" s="20" t="n">
        <v>45724</v>
      </c>
      <c r="D178" s="20" t="n">
        <v>45728</v>
      </c>
      <c r="E178" s="13" t="s">
        <v>150</v>
      </c>
      <c r="F178" s="13" t="s">
        <v>492</v>
      </c>
      <c r="G178" s="13" t="s">
        <v>152</v>
      </c>
      <c r="H178" s="13" t="s">
        <v>186</v>
      </c>
      <c r="I178" s="15" t="s">
        <v>187</v>
      </c>
      <c r="J178" s="15" t="s">
        <v>155</v>
      </c>
      <c r="K178" s="15" t="s">
        <v>164</v>
      </c>
      <c r="L178" s="15" t="s">
        <v>165</v>
      </c>
      <c r="M178" s="21" t="n">
        <v>6</v>
      </c>
      <c r="N178" s="22" t="n">
        <v>920</v>
      </c>
      <c r="O178" s="22" t="n">
        <v>760</v>
      </c>
      <c r="P178" s="22" t="n">
        <f aca="false">ROUND(M178*N178*(1-T178),2)</f>
        <v>4140</v>
      </c>
      <c r="Q178" s="22" t="n">
        <f aca="false">ROUND(M178*O178,2)</f>
        <v>4560</v>
      </c>
      <c r="R178" s="22" t="n">
        <f aca="false">P178-Q178</f>
        <v>-420</v>
      </c>
      <c r="S178" s="23" t="n">
        <f aca="false">IF(P178=0,0,R178/P178)</f>
        <v>-0.101449275362319</v>
      </c>
      <c r="T178" s="23" t="n">
        <v>0.25</v>
      </c>
    </row>
    <row r="179" customFormat="false" ht="15" hidden="false" customHeight="false" outlineLevel="0" collapsed="false">
      <c r="A179" s="24" t="n">
        <v>178</v>
      </c>
      <c r="B179" s="9" t="s">
        <v>493</v>
      </c>
      <c r="C179" s="25" t="n">
        <v>45724</v>
      </c>
      <c r="D179" s="25" t="n">
        <v>45729</v>
      </c>
      <c r="E179" s="9" t="s">
        <v>150</v>
      </c>
      <c r="F179" s="9" t="s">
        <v>494</v>
      </c>
      <c r="G179" s="9" t="s">
        <v>177</v>
      </c>
      <c r="H179" s="9" t="s">
        <v>186</v>
      </c>
      <c r="I179" s="17" t="s">
        <v>187</v>
      </c>
      <c r="J179" s="17" t="s">
        <v>172</v>
      </c>
      <c r="K179" s="17" t="s">
        <v>305</v>
      </c>
      <c r="L179" s="17" t="s">
        <v>306</v>
      </c>
      <c r="M179" s="26" t="n">
        <v>2</v>
      </c>
      <c r="N179" s="27" t="n">
        <v>145</v>
      </c>
      <c r="O179" s="27" t="n">
        <v>88</v>
      </c>
      <c r="P179" s="27" t="n">
        <f aca="false">ROUND(M179*N179*(1-T179),2)</f>
        <v>246.5</v>
      </c>
      <c r="Q179" s="27" t="n">
        <f aca="false">ROUND(M179*O179,2)</f>
        <v>176</v>
      </c>
      <c r="R179" s="27" t="n">
        <f aca="false">P179-Q179</f>
        <v>70.5</v>
      </c>
      <c r="S179" s="28" t="n">
        <f aca="false">IF(P179=0,0,R179/P179)</f>
        <v>0.286004056795132</v>
      </c>
      <c r="T179" s="28" t="n">
        <v>0.15</v>
      </c>
    </row>
    <row r="180" customFormat="false" ht="15" hidden="false" customHeight="false" outlineLevel="0" collapsed="false">
      <c r="A180" s="19" t="n">
        <v>179</v>
      </c>
      <c r="B180" s="13" t="s">
        <v>495</v>
      </c>
      <c r="C180" s="20" t="n">
        <v>45725</v>
      </c>
      <c r="D180" s="20" t="n">
        <v>45730</v>
      </c>
      <c r="E180" s="13" t="s">
        <v>150</v>
      </c>
      <c r="F180" s="13" t="s">
        <v>496</v>
      </c>
      <c r="G180" s="13" t="s">
        <v>152</v>
      </c>
      <c r="H180" s="13" t="s">
        <v>153</v>
      </c>
      <c r="I180" s="15" t="s">
        <v>236</v>
      </c>
      <c r="J180" s="15" t="s">
        <v>155</v>
      </c>
      <c r="K180" s="15" t="s">
        <v>288</v>
      </c>
      <c r="L180" s="15" t="s">
        <v>312</v>
      </c>
      <c r="M180" s="21" t="n">
        <v>1</v>
      </c>
      <c r="N180" s="22" t="n">
        <v>75</v>
      </c>
      <c r="O180" s="22" t="n">
        <v>38</v>
      </c>
      <c r="P180" s="22" t="n">
        <f aca="false">ROUND(M180*N180*(1-T180),2)</f>
        <v>75</v>
      </c>
      <c r="Q180" s="22" t="n">
        <f aca="false">ROUND(M180*O180,2)</f>
        <v>38</v>
      </c>
      <c r="R180" s="22" t="n">
        <f aca="false">P180-Q180</f>
        <v>37</v>
      </c>
      <c r="S180" s="23" t="n">
        <f aca="false">IF(P180=0,0,R180/P180)</f>
        <v>0.493333333333333</v>
      </c>
      <c r="T180" s="23" t="n">
        <v>0</v>
      </c>
    </row>
    <row r="181" customFormat="false" ht="15" hidden="false" customHeight="false" outlineLevel="0" collapsed="false">
      <c r="A181" s="24" t="n">
        <v>180</v>
      </c>
      <c r="B181" s="9" t="s">
        <v>497</v>
      </c>
      <c r="C181" s="25" t="n">
        <v>45726</v>
      </c>
      <c r="D181" s="25" t="n">
        <v>45731</v>
      </c>
      <c r="E181" s="9" t="s">
        <v>150</v>
      </c>
      <c r="F181" s="9" t="s">
        <v>374</v>
      </c>
      <c r="G181" s="9" t="s">
        <v>177</v>
      </c>
      <c r="H181" s="9" t="s">
        <v>170</v>
      </c>
      <c r="I181" s="17" t="s">
        <v>229</v>
      </c>
      <c r="J181" s="17" t="s">
        <v>155</v>
      </c>
      <c r="K181" s="17" t="s">
        <v>164</v>
      </c>
      <c r="L181" s="17" t="s">
        <v>257</v>
      </c>
      <c r="M181" s="26" t="n">
        <v>2</v>
      </c>
      <c r="N181" s="27" t="n">
        <v>560</v>
      </c>
      <c r="O181" s="27" t="n">
        <v>445</v>
      </c>
      <c r="P181" s="27" t="n">
        <f aca="false">ROUND(M181*N181*(1-T181),2)</f>
        <v>1008</v>
      </c>
      <c r="Q181" s="27" t="n">
        <f aca="false">ROUND(M181*O181,2)</f>
        <v>890</v>
      </c>
      <c r="R181" s="27" t="n">
        <f aca="false">P181-Q181</f>
        <v>118</v>
      </c>
      <c r="S181" s="28" t="n">
        <f aca="false">IF(P181=0,0,R181/P181)</f>
        <v>0.117063492063492</v>
      </c>
      <c r="T181" s="28" t="n">
        <v>0.1</v>
      </c>
    </row>
    <row r="182" customFormat="false" ht="15" hidden="false" customHeight="false" outlineLevel="0" collapsed="false">
      <c r="A182" s="19" t="n">
        <v>181</v>
      </c>
      <c r="B182" s="13" t="s">
        <v>497</v>
      </c>
      <c r="C182" s="20" t="n">
        <v>45726</v>
      </c>
      <c r="D182" s="20" t="n">
        <v>45731</v>
      </c>
      <c r="E182" s="13" t="s">
        <v>150</v>
      </c>
      <c r="F182" s="13" t="s">
        <v>374</v>
      </c>
      <c r="G182" s="13" t="s">
        <v>177</v>
      </c>
      <c r="H182" s="13" t="s">
        <v>170</v>
      </c>
      <c r="I182" s="15" t="s">
        <v>229</v>
      </c>
      <c r="J182" s="15" t="s">
        <v>155</v>
      </c>
      <c r="K182" s="15" t="s">
        <v>215</v>
      </c>
      <c r="L182" s="15" t="s">
        <v>292</v>
      </c>
      <c r="M182" s="21" t="n">
        <v>2</v>
      </c>
      <c r="N182" s="22" t="n">
        <v>425</v>
      </c>
      <c r="O182" s="22" t="n">
        <v>265</v>
      </c>
      <c r="P182" s="22" t="n">
        <f aca="false">ROUND(M182*N182*(1-T182),2)</f>
        <v>765</v>
      </c>
      <c r="Q182" s="22" t="n">
        <f aca="false">ROUND(M182*O182,2)</f>
        <v>530</v>
      </c>
      <c r="R182" s="22" t="n">
        <f aca="false">P182-Q182</f>
        <v>235</v>
      </c>
      <c r="S182" s="23" t="n">
        <f aca="false">IF(P182=0,0,R182/P182)</f>
        <v>0.30718954248366</v>
      </c>
      <c r="T182" s="23" t="n">
        <v>0.1</v>
      </c>
    </row>
    <row r="183" customFormat="false" ht="15" hidden="false" customHeight="false" outlineLevel="0" collapsed="false">
      <c r="A183" s="24" t="n">
        <v>182</v>
      </c>
      <c r="B183" s="9" t="s">
        <v>498</v>
      </c>
      <c r="C183" s="25" t="n">
        <v>45726</v>
      </c>
      <c r="D183" s="25" t="n">
        <v>45732</v>
      </c>
      <c r="E183" s="9" t="s">
        <v>150</v>
      </c>
      <c r="F183" s="9" t="s">
        <v>499</v>
      </c>
      <c r="G183" s="9" t="s">
        <v>177</v>
      </c>
      <c r="H183" s="9" t="s">
        <v>186</v>
      </c>
      <c r="I183" s="17" t="s">
        <v>214</v>
      </c>
      <c r="J183" s="17" t="s">
        <v>158</v>
      </c>
      <c r="K183" s="17" t="s">
        <v>159</v>
      </c>
      <c r="L183" s="17" t="s">
        <v>182</v>
      </c>
      <c r="M183" s="26" t="n">
        <v>3</v>
      </c>
      <c r="N183" s="27" t="n">
        <v>115</v>
      </c>
      <c r="O183" s="27" t="n">
        <v>52</v>
      </c>
      <c r="P183" s="27" t="n">
        <f aca="false">ROUND(M183*N183*(1-T183),2)</f>
        <v>345</v>
      </c>
      <c r="Q183" s="27" t="n">
        <f aca="false">ROUND(M183*O183,2)</f>
        <v>156</v>
      </c>
      <c r="R183" s="27" t="n">
        <f aca="false">P183-Q183</f>
        <v>189</v>
      </c>
      <c r="S183" s="28" t="n">
        <f aca="false">IF(P183=0,0,R183/P183)</f>
        <v>0.547826086956522</v>
      </c>
      <c r="T183" s="28" t="n">
        <v>0</v>
      </c>
    </row>
    <row r="184" customFormat="false" ht="15" hidden="false" customHeight="false" outlineLevel="0" collapsed="false">
      <c r="A184" s="19" t="n">
        <v>183</v>
      </c>
      <c r="B184" s="13" t="s">
        <v>500</v>
      </c>
      <c r="C184" s="20" t="n">
        <v>45727</v>
      </c>
      <c r="D184" s="20" t="n">
        <v>45731</v>
      </c>
      <c r="E184" s="13" t="s">
        <v>150</v>
      </c>
      <c r="F184" s="13" t="s">
        <v>501</v>
      </c>
      <c r="G184" s="13" t="s">
        <v>169</v>
      </c>
      <c r="H184" s="13" t="s">
        <v>153</v>
      </c>
      <c r="I184" s="15" t="s">
        <v>154</v>
      </c>
      <c r="J184" s="15" t="s">
        <v>158</v>
      </c>
      <c r="K184" s="15" t="s">
        <v>159</v>
      </c>
      <c r="L184" s="15" t="s">
        <v>248</v>
      </c>
      <c r="M184" s="21" t="n">
        <v>1</v>
      </c>
      <c r="N184" s="22" t="n">
        <v>165</v>
      </c>
      <c r="O184" s="22" t="n">
        <v>78</v>
      </c>
      <c r="P184" s="22" t="n">
        <f aca="false">ROUND(M184*N184*(1-T184),2)</f>
        <v>165</v>
      </c>
      <c r="Q184" s="22" t="n">
        <f aca="false">ROUND(M184*O184,2)</f>
        <v>78</v>
      </c>
      <c r="R184" s="22" t="n">
        <f aca="false">P184-Q184</f>
        <v>87</v>
      </c>
      <c r="S184" s="23" t="n">
        <f aca="false">IF(P184=0,0,R184/P184)</f>
        <v>0.527272727272727</v>
      </c>
      <c r="T184" s="23" t="n">
        <v>0</v>
      </c>
    </row>
    <row r="185" customFormat="false" ht="15" hidden="false" customHeight="false" outlineLevel="0" collapsed="false">
      <c r="A185" s="24" t="n">
        <v>184</v>
      </c>
      <c r="B185" s="9" t="s">
        <v>500</v>
      </c>
      <c r="C185" s="25" t="n">
        <v>45727</v>
      </c>
      <c r="D185" s="25" t="n">
        <v>45731</v>
      </c>
      <c r="E185" s="9" t="s">
        <v>150</v>
      </c>
      <c r="F185" s="9" t="s">
        <v>501</v>
      </c>
      <c r="G185" s="9" t="s">
        <v>169</v>
      </c>
      <c r="H185" s="9" t="s">
        <v>153</v>
      </c>
      <c r="I185" s="17" t="s">
        <v>154</v>
      </c>
      <c r="J185" s="17" t="s">
        <v>158</v>
      </c>
      <c r="K185" s="17" t="s">
        <v>199</v>
      </c>
      <c r="L185" s="17" t="s">
        <v>266</v>
      </c>
      <c r="M185" s="26" t="n">
        <v>2</v>
      </c>
      <c r="N185" s="27" t="n">
        <v>899</v>
      </c>
      <c r="O185" s="27" t="n">
        <v>540</v>
      </c>
      <c r="P185" s="27" t="n">
        <f aca="false">ROUND(M185*N185*(1-T185),2)</f>
        <v>1798</v>
      </c>
      <c r="Q185" s="27" t="n">
        <f aca="false">ROUND(M185*O185,2)</f>
        <v>1080</v>
      </c>
      <c r="R185" s="27" t="n">
        <f aca="false">P185-Q185</f>
        <v>718</v>
      </c>
      <c r="S185" s="28" t="n">
        <f aca="false">IF(P185=0,0,R185/P185)</f>
        <v>0.399332591768632</v>
      </c>
      <c r="T185" s="28" t="n">
        <v>0</v>
      </c>
    </row>
    <row r="186" customFormat="false" ht="15" hidden="false" customHeight="false" outlineLevel="0" collapsed="false">
      <c r="A186" s="19" t="n">
        <v>185</v>
      </c>
      <c r="B186" s="13" t="s">
        <v>502</v>
      </c>
      <c r="C186" s="20" t="n">
        <v>45727</v>
      </c>
      <c r="D186" s="20" t="n">
        <v>45728</v>
      </c>
      <c r="E186" s="13" t="s">
        <v>184</v>
      </c>
      <c r="F186" s="13" t="s">
        <v>503</v>
      </c>
      <c r="G186" s="13" t="s">
        <v>177</v>
      </c>
      <c r="H186" s="13" t="s">
        <v>170</v>
      </c>
      <c r="I186" s="15" t="s">
        <v>271</v>
      </c>
      <c r="J186" s="15" t="s">
        <v>155</v>
      </c>
      <c r="K186" s="15" t="s">
        <v>215</v>
      </c>
      <c r="L186" s="15" t="s">
        <v>292</v>
      </c>
      <c r="M186" s="21" t="n">
        <v>1</v>
      </c>
      <c r="N186" s="22" t="n">
        <v>425</v>
      </c>
      <c r="O186" s="22" t="n">
        <v>265</v>
      </c>
      <c r="P186" s="22" t="n">
        <f aca="false">ROUND(M186*N186*(1-T186),2)</f>
        <v>425</v>
      </c>
      <c r="Q186" s="22" t="n">
        <f aca="false">ROUND(M186*O186,2)</f>
        <v>265</v>
      </c>
      <c r="R186" s="22" t="n">
        <f aca="false">P186-Q186</f>
        <v>160</v>
      </c>
      <c r="S186" s="23" t="n">
        <f aca="false">IF(P186=0,0,R186/P186)</f>
        <v>0.376470588235294</v>
      </c>
      <c r="T186" s="23" t="n">
        <v>0</v>
      </c>
    </row>
    <row r="187" customFormat="false" ht="15" hidden="false" customHeight="false" outlineLevel="0" collapsed="false">
      <c r="A187" s="24" t="n">
        <v>186</v>
      </c>
      <c r="B187" s="9" t="s">
        <v>504</v>
      </c>
      <c r="C187" s="25" t="n">
        <v>45727</v>
      </c>
      <c r="D187" s="25" t="n">
        <v>45727</v>
      </c>
      <c r="E187" s="9" t="s">
        <v>179</v>
      </c>
      <c r="F187" s="9" t="s">
        <v>505</v>
      </c>
      <c r="G187" s="9" t="s">
        <v>152</v>
      </c>
      <c r="H187" s="9" t="s">
        <v>208</v>
      </c>
      <c r="I187" s="17" t="s">
        <v>209</v>
      </c>
      <c r="J187" s="17" t="s">
        <v>172</v>
      </c>
      <c r="K187" s="17" t="s">
        <v>173</v>
      </c>
      <c r="L187" s="17" t="s">
        <v>237</v>
      </c>
      <c r="M187" s="26" t="n">
        <v>4</v>
      </c>
      <c r="N187" s="27" t="n">
        <v>42</v>
      </c>
      <c r="O187" s="27" t="n">
        <v>21</v>
      </c>
      <c r="P187" s="27" t="n">
        <f aca="false">ROUND(M187*N187*(1-T187),2)</f>
        <v>159.6</v>
      </c>
      <c r="Q187" s="27" t="n">
        <f aca="false">ROUND(M187*O187,2)</f>
        <v>84</v>
      </c>
      <c r="R187" s="27" t="n">
        <f aca="false">P187-Q187</f>
        <v>75.6</v>
      </c>
      <c r="S187" s="28" t="n">
        <f aca="false">IF(P187=0,0,R187/P187)</f>
        <v>0.473684210526316</v>
      </c>
      <c r="T187" s="28" t="n">
        <v>0.05</v>
      </c>
    </row>
    <row r="188" customFormat="false" ht="15" hidden="false" customHeight="false" outlineLevel="0" collapsed="false">
      <c r="A188" s="19" t="n">
        <v>187</v>
      </c>
      <c r="B188" s="13" t="s">
        <v>504</v>
      </c>
      <c r="C188" s="20" t="n">
        <v>45727</v>
      </c>
      <c r="D188" s="20" t="n">
        <v>45727</v>
      </c>
      <c r="E188" s="13" t="s">
        <v>179</v>
      </c>
      <c r="F188" s="13" t="s">
        <v>505</v>
      </c>
      <c r="G188" s="13" t="s">
        <v>152</v>
      </c>
      <c r="H188" s="13" t="s">
        <v>208</v>
      </c>
      <c r="I188" s="15" t="s">
        <v>209</v>
      </c>
      <c r="J188" s="15" t="s">
        <v>158</v>
      </c>
      <c r="K188" s="15" t="s">
        <v>159</v>
      </c>
      <c r="L188" s="15" t="s">
        <v>160</v>
      </c>
      <c r="M188" s="21" t="n">
        <v>1</v>
      </c>
      <c r="N188" s="22" t="n">
        <v>389</v>
      </c>
      <c r="O188" s="22" t="n">
        <v>235</v>
      </c>
      <c r="P188" s="22" t="n">
        <f aca="false">ROUND(M188*N188*(1-T188),2)</f>
        <v>350.1</v>
      </c>
      <c r="Q188" s="22" t="n">
        <f aca="false">ROUND(M188*O188,2)</f>
        <v>235</v>
      </c>
      <c r="R188" s="22" t="n">
        <f aca="false">P188-Q188</f>
        <v>115.1</v>
      </c>
      <c r="S188" s="23" t="n">
        <f aca="false">IF(P188=0,0,R188/P188)</f>
        <v>0.328763210511283</v>
      </c>
      <c r="T188" s="23" t="n">
        <v>0.1</v>
      </c>
    </row>
    <row r="189" customFormat="false" ht="15" hidden="false" customHeight="false" outlineLevel="0" collapsed="false">
      <c r="A189" s="24" t="n">
        <v>188</v>
      </c>
      <c r="B189" s="9" t="s">
        <v>506</v>
      </c>
      <c r="C189" s="25" t="n">
        <v>45728</v>
      </c>
      <c r="D189" s="25" t="n">
        <v>45732</v>
      </c>
      <c r="E189" s="9" t="s">
        <v>150</v>
      </c>
      <c r="F189" s="9" t="s">
        <v>507</v>
      </c>
      <c r="G189" s="9" t="s">
        <v>177</v>
      </c>
      <c r="H189" s="9" t="s">
        <v>153</v>
      </c>
      <c r="I189" s="17" t="s">
        <v>163</v>
      </c>
      <c r="J189" s="17" t="s">
        <v>172</v>
      </c>
      <c r="K189" s="17" t="s">
        <v>191</v>
      </c>
      <c r="L189" s="17" t="s">
        <v>192</v>
      </c>
      <c r="M189" s="26" t="n">
        <v>3</v>
      </c>
      <c r="N189" s="27" t="n">
        <v>28</v>
      </c>
      <c r="O189" s="27" t="n">
        <v>13</v>
      </c>
      <c r="P189" s="27" t="n">
        <f aca="false">ROUND(M189*N189*(1-T189),2)</f>
        <v>84</v>
      </c>
      <c r="Q189" s="27" t="n">
        <f aca="false">ROUND(M189*O189,2)</f>
        <v>39</v>
      </c>
      <c r="R189" s="27" t="n">
        <f aca="false">P189-Q189</f>
        <v>45</v>
      </c>
      <c r="S189" s="28" t="n">
        <f aca="false">IF(P189=0,0,R189/P189)</f>
        <v>0.535714285714286</v>
      </c>
      <c r="T189" s="28" t="n">
        <v>0</v>
      </c>
    </row>
    <row r="190" customFormat="false" ht="15" hidden="false" customHeight="false" outlineLevel="0" collapsed="false">
      <c r="A190" s="19" t="n">
        <v>189</v>
      </c>
      <c r="B190" s="13" t="s">
        <v>508</v>
      </c>
      <c r="C190" s="20" t="n">
        <v>45728</v>
      </c>
      <c r="D190" s="20" t="n">
        <v>45732</v>
      </c>
      <c r="E190" s="13" t="s">
        <v>150</v>
      </c>
      <c r="F190" s="13" t="s">
        <v>507</v>
      </c>
      <c r="G190" s="13" t="s">
        <v>177</v>
      </c>
      <c r="H190" s="13" t="s">
        <v>153</v>
      </c>
      <c r="I190" s="15" t="s">
        <v>163</v>
      </c>
      <c r="J190" s="15" t="s">
        <v>158</v>
      </c>
      <c r="K190" s="15" t="s">
        <v>159</v>
      </c>
      <c r="L190" s="15" t="s">
        <v>182</v>
      </c>
      <c r="M190" s="21" t="n">
        <v>2</v>
      </c>
      <c r="N190" s="22" t="n">
        <v>115</v>
      </c>
      <c r="O190" s="22" t="n">
        <v>52</v>
      </c>
      <c r="P190" s="22" t="n">
        <f aca="false">ROUND(M190*N190*(1-T190),2)</f>
        <v>230</v>
      </c>
      <c r="Q190" s="22" t="n">
        <f aca="false">ROUND(M190*O190,2)</f>
        <v>104</v>
      </c>
      <c r="R190" s="22" t="n">
        <f aca="false">P190-Q190</f>
        <v>126</v>
      </c>
      <c r="S190" s="23" t="n">
        <f aca="false">IF(P190=0,0,R190/P190)</f>
        <v>0.547826086956522</v>
      </c>
      <c r="T190" s="23" t="n">
        <v>0</v>
      </c>
    </row>
    <row r="191" customFormat="false" ht="15" hidden="false" customHeight="false" outlineLevel="0" collapsed="false">
      <c r="A191" s="24" t="n">
        <v>190</v>
      </c>
      <c r="B191" s="9" t="s">
        <v>509</v>
      </c>
      <c r="C191" s="25" t="n">
        <v>45728</v>
      </c>
      <c r="D191" s="25" t="n">
        <v>45733</v>
      </c>
      <c r="E191" s="9" t="s">
        <v>150</v>
      </c>
      <c r="F191" s="9" t="s">
        <v>488</v>
      </c>
      <c r="G191" s="9" t="s">
        <v>177</v>
      </c>
      <c r="H191" s="9" t="s">
        <v>153</v>
      </c>
      <c r="I191" s="17" t="s">
        <v>154</v>
      </c>
      <c r="J191" s="17" t="s">
        <v>158</v>
      </c>
      <c r="K191" s="17" t="s">
        <v>159</v>
      </c>
      <c r="L191" s="17" t="s">
        <v>182</v>
      </c>
      <c r="M191" s="26" t="n">
        <v>1</v>
      </c>
      <c r="N191" s="27" t="n">
        <v>115</v>
      </c>
      <c r="O191" s="27" t="n">
        <v>52</v>
      </c>
      <c r="P191" s="27" t="n">
        <f aca="false">ROUND(M191*N191*(1-T191),2)</f>
        <v>115</v>
      </c>
      <c r="Q191" s="27" t="n">
        <f aca="false">ROUND(M191*O191,2)</f>
        <v>52</v>
      </c>
      <c r="R191" s="27" t="n">
        <f aca="false">P191-Q191</f>
        <v>63</v>
      </c>
      <c r="S191" s="28" t="n">
        <f aca="false">IF(P191=0,0,R191/P191)</f>
        <v>0.547826086956522</v>
      </c>
      <c r="T191" s="28" t="n">
        <v>0</v>
      </c>
    </row>
    <row r="192" customFormat="false" ht="15" hidden="false" customHeight="false" outlineLevel="0" collapsed="false">
      <c r="A192" s="19" t="n">
        <v>191</v>
      </c>
      <c r="B192" s="13" t="s">
        <v>510</v>
      </c>
      <c r="C192" s="20" t="n">
        <v>45729</v>
      </c>
      <c r="D192" s="20" t="n">
        <v>45733</v>
      </c>
      <c r="E192" s="13" t="s">
        <v>150</v>
      </c>
      <c r="F192" s="13" t="s">
        <v>511</v>
      </c>
      <c r="G192" s="13" t="s">
        <v>177</v>
      </c>
      <c r="H192" s="13" t="s">
        <v>186</v>
      </c>
      <c r="I192" s="15" t="s">
        <v>187</v>
      </c>
      <c r="J192" s="15" t="s">
        <v>158</v>
      </c>
      <c r="K192" s="15" t="s">
        <v>243</v>
      </c>
      <c r="L192" s="15" t="s">
        <v>276</v>
      </c>
      <c r="M192" s="21" t="n">
        <v>1</v>
      </c>
      <c r="N192" s="22" t="n">
        <v>1250</v>
      </c>
      <c r="O192" s="22" t="n">
        <v>780</v>
      </c>
      <c r="P192" s="22" t="n">
        <f aca="false">ROUND(M192*N192*(1-T192),2)</f>
        <v>1187.5</v>
      </c>
      <c r="Q192" s="22" t="n">
        <f aca="false">ROUND(M192*O192,2)</f>
        <v>780</v>
      </c>
      <c r="R192" s="22" t="n">
        <f aca="false">P192-Q192</f>
        <v>407.5</v>
      </c>
      <c r="S192" s="23" t="n">
        <f aca="false">IF(P192=0,0,R192/P192)</f>
        <v>0.343157894736842</v>
      </c>
      <c r="T192" s="23" t="n">
        <v>0.05</v>
      </c>
    </row>
    <row r="193" customFormat="false" ht="15" hidden="false" customHeight="false" outlineLevel="0" collapsed="false">
      <c r="A193" s="24" t="n">
        <v>192</v>
      </c>
      <c r="B193" s="9" t="s">
        <v>512</v>
      </c>
      <c r="C193" s="25" t="n">
        <v>45730</v>
      </c>
      <c r="D193" s="25" t="n">
        <v>45731</v>
      </c>
      <c r="E193" s="9" t="s">
        <v>184</v>
      </c>
      <c r="F193" s="9" t="s">
        <v>513</v>
      </c>
      <c r="G193" s="9" t="s">
        <v>177</v>
      </c>
      <c r="H193" s="9" t="s">
        <v>170</v>
      </c>
      <c r="I193" s="17" t="s">
        <v>229</v>
      </c>
      <c r="J193" s="17" t="s">
        <v>172</v>
      </c>
      <c r="K193" s="17" t="s">
        <v>204</v>
      </c>
      <c r="L193" s="17" t="s">
        <v>341</v>
      </c>
      <c r="M193" s="26" t="n">
        <v>6</v>
      </c>
      <c r="N193" s="27" t="n">
        <v>68</v>
      </c>
      <c r="O193" s="27" t="n">
        <v>36</v>
      </c>
      <c r="P193" s="27" t="n">
        <f aca="false">ROUND(M193*N193*(1-T193),2)</f>
        <v>408</v>
      </c>
      <c r="Q193" s="27" t="n">
        <f aca="false">ROUND(M193*O193,2)</f>
        <v>216</v>
      </c>
      <c r="R193" s="27" t="n">
        <f aca="false">P193-Q193</f>
        <v>192</v>
      </c>
      <c r="S193" s="28" t="n">
        <f aca="false">IF(P193=0,0,R193/P193)</f>
        <v>0.470588235294118</v>
      </c>
      <c r="T193" s="28" t="n">
        <v>0</v>
      </c>
    </row>
    <row r="194" customFormat="false" ht="15" hidden="false" customHeight="false" outlineLevel="0" collapsed="false">
      <c r="A194" s="19" t="n">
        <v>193</v>
      </c>
      <c r="B194" s="13" t="s">
        <v>514</v>
      </c>
      <c r="C194" s="20" t="n">
        <v>45731</v>
      </c>
      <c r="D194" s="20" t="n">
        <v>45735</v>
      </c>
      <c r="E194" s="13" t="s">
        <v>150</v>
      </c>
      <c r="F194" s="13" t="s">
        <v>515</v>
      </c>
      <c r="G194" s="13" t="s">
        <v>152</v>
      </c>
      <c r="H194" s="13" t="s">
        <v>208</v>
      </c>
      <c r="I194" s="15" t="s">
        <v>247</v>
      </c>
      <c r="J194" s="15" t="s">
        <v>158</v>
      </c>
      <c r="K194" s="15" t="s">
        <v>199</v>
      </c>
      <c r="L194" s="15" t="s">
        <v>200</v>
      </c>
      <c r="M194" s="21" t="n">
        <v>3</v>
      </c>
      <c r="N194" s="22" t="n">
        <v>449</v>
      </c>
      <c r="O194" s="22" t="n">
        <v>275</v>
      </c>
      <c r="P194" s="22" t="n">
        <f aca="false">ROUND(M194*N194*(1-T194),2)</f>
        <v>1212.3</v>
      </c>
      <c r="Q194" s="22" t="n">
        <f aca="false">ROUND(M194*O194,2)</f>
        <v>825</v>
      </c>
      <c r="R194" s="22" t="n">
        <f aca="false">P194-Q194</f>
        <v>387.3</v>
      </c>
      <c r="S194" s="23" t="n">
        <f aca="false">IF(P194=0,0,R194/P194)</f>
        <v>0.319475377381836</v>
      </c>
      <c r="T194" s="23" t="n">
        <v>0.1</v>
      </c>
    </row>
    <row r="195" customFormat="false" ht="15" hidden="false" customHeight="false" outlineLevel="0" collapsed="false">
      <c r="A195" s="24" t="n">
        <v>194</v>
      </c>
      <c r="B195" s="9" t="s">
        <v>516</v>
      </c>
      <c r="C195" s="25" t="n">
        <v>45732</v>
      </c>
      <c r="D195" s="25" t="n">
        <v>45734</v>
      </c>
      <c r="E195" s="9" t="s">
        <v>184</v>
      </c>
      <c r="F195" s="9" t="s">
        <v>517</v>
      </c>
      <c r="G195" s="9" t="s">
        <v>177</v>
      </c>
      <c r="H195" s="9" t="s">
        <v>153</v>
      </c>
      <c r="I195" s="17" t="s">
        <v>181</v>
      </c>
      <c r="J195" s="17" t="s">
        <v>172</v>
      </c>
      <c r="K195" s="17" t="s">
        <v>173</v>
      </c>
      <c r="L195" s="17" t="s">
        <v>237</v>
      </c>
      <c r="M195" s="26" t="n">
        <v>2</v>
      </c>
      <c r="N195" s="27" t="n">
        <v>42</v>
      </c>
      <c r="O195" s="27" t="n">
        <v>21</v>
      </c>
      <c r="P195" s="27" t="n">
        <f aca="false">ROUND(M195*N195*(1-T195),2)</f>
        <v>75.6</v>
      </c>
      <c r="Q195" s="27" t="n">
        <f aca="false">ROUND(M195*O195,2)</f>
        <v>42</v>
      </c>
      <c r="R195" s="27" t="n">
        <f aca="false">P195-Q195</f>
        <v>33.6</v>
      </c>
      <c r="S195" s="28" t="n">
        <f aca="false">IF(P195=0,0,R195/P195)</f>
        <v>0.444444444444444</v>
      </c>
      <c r="T195" s="28" t="n">
        <v>0.1</v>
      </c>
    </row>
    <row r="196" customFormat="false" ht="15" hidden="false" customHeight="false" outlineLevel="0" collapsed="false">
      <c r="A196" s="19" t="n">
        <v>195</v>
      </c>
      <c r="B196" s="13" t="s">
        <v>518</v>
      </c>
      <c r="C196" s="20" t="n">
        <v>45732</v>
      </c>
      <c r="D196" s="20" t="n">
        <v>45738</v>
      </c>
      <c r="E196" s="13" t="s">
        <v>150</v>
      </c>
      <c r="F196" s="13" t="s">
        <v>519</v>
      </c>
      <c r="G196" s="13" t="s">
        <v>152</v>
      </c>
      <c r="H196" s="13" t="s">
        <v>208</v>
      </c>
      <c r="I196" s="15" t="s">
        <v>209</v>
      </c>
      <c r="J196" s="15" t="s">
        <v>158</v>
      </c>
      <c r="K196" s="15" t="s">
        <v>159</v>
      </c>
      <c r="L196" s="15" t="s">
        <v>182</v>
      </c>
      <c r="M196" s="21" t="n">
        <v>2</v>
      </c>
      <c r="N196" s="22" t="n">
        <v>115</v>
      </c>
      <c r="O196" s="22" t="n">
        <v>52</v>
      </c>
      <c r="P196" s="22" t="n">
        <f aca="false">ROUND(M196*N196*(1-T196),2)</f>
        <v>230</v>
      </c>
      <c r="Q196" s="22" t="n">
        <f aca="false">ROUND(M196*O196,2)</f>
        <v>104</v>
      </c>
      <c r="R196" s="22" t="n">
        <f aca="false">P196-Q196</f>
        <v>126</v>
      </c>
      <c r="S196" s="23" t="n">
        <f aca="false">IF(P196=0,0,R196/P196)</f>
        <v>0.547826086956522</v>
      </c>
      <c r="T196" s="23" t="n">
        <v>0</v>
      </c>
    </row>
    <row r="197" customFormat="false" ht="15" hidden="false" customHeight="false" outlineLevel="0" collapsed="false">
      <c r="A197" s="24" t="n">
        <v>196</v>
      </c>
      <c r="B197" s="9" t="s">
        <v>520</v>
      </c>
      <c r="C197" s="25" t="n">
        <v>45732</v>
      </c>
      <c r="D197" s="25" t="n">
        <v>45735</v>
      </c>
      <c r="E197" s="9" t="s">
        <v>167</v>
      </c>
      <c r="F197" s="9" t="s">
        <v>521</v>
      </c>
      <c r="G197" s="9" t="s">
        <v>177</v>
      </c>
      <c r="H197" s="9" t="s">
        <v>186</v>
      </c>
      <c r="I197" s="17" t="s">
        <v>477</v>
      </c>
      <c r="J197" s="17" t="s">
        <v>155</v>
      </c>
      <c r="K197" s="17" t="s">
        <v>215</v>
      </c>
      <c r="L197" s="17" t="s">
        <v>216</v>
      </c>
      <c r="M197" s="26" t="n">
        <v>7</v>
      </c>
      <c r="N197" s="27" t="n">
        <v>210</v>
      </c>
      <c r="O197" s="27" t="n">
        <v>132</v>
      </c>
      <c r="P197" s="27" t="n">
        <f aca="false">ROUND(M197*N197*(1-T197),2)</f>
        <v>1470</v>
      </c>
      <c r="Q197" s="27" t="n">
        <f aca="false">ROUND(M197*O197,2)</f>
        <v>924</v>
      </c>
      <c r="R197" s="27" t="n">
        <f aca="false">P197-Q197</f>
        <v>546</v>
      </c>
      <c r="S197" s="28" t="n">
        <f aca="false">IF(P197=0,0,R197/P197)</f>
        <v>0.371428571428571</v>
      </c>
      <c r="T197" s="28" t="n">
        <v>0</v>
      </c>
    </row>
    <row r="198" customFormat="false" ht="15" hidden="false" customHeight="false" outlineLevel="0" collapsed="false">
      <c r="A198" s="19" t="n">
        <v>197</v>
      </c>
      <c r="B198" s="13" t="s">
        <v>522</v>
      </c>
      <c r="C198" s="20" t="n">
        <v>45733</v>
      </c>
      <c r="D198" s="20" t="n">
        <v>45737</v>
      </c>
      <c r="E198" s="13" t="s">
        <v>150</v>
      </c>
      <c r="F198" s="13" t="s">
        <v>336</v>
      </c>
      <c r="G198" s="13" t="s">
        <v>169</v>
      </c>
      <c r="H198" s="13" t="s">
        <v>186</v>
      </c>
      <c r="I198" s="15" t="s">
        <v>203</v>
      </c>
      <c r="J198" s="15" t="s">
        <v>158</v>
      </c>
      <c r="K198" s="15" t="s">
        <v>199</v>
      </c>
      <c r="L198" s="15" t="s">
        <v>266</v>
      </c>
      <c r="M198" s="21" t="n">
        <v>1</v>
      </c>
      <c r="N198" s="22" t="n">
        <v>899</v>
      </c>
      <c r="O198" s="22" t="n">
        <v>540</v>
      </c>
      <c r="P198" s="22" t="n">
        <f aca="false">ROUND(M198*N198*(1-T198),2)</f>
        <v>809.1</v>
      </c>
      <c r="Q198" s="22" t="n">
        <f aca="false">ROUND(M198*O198,2)</f>
        <v>540</v>
      </c>
      <c r="R198" s="22" t="n">
        <f aca="false">P198-Q198</f>
        <v>269.1</v>
      </c>
      <c r="S198" s="23" t="n">
        <f aca="false">IF(P198=0,0,R198/P198)</f>
        <v>0.332591768631813</v>
      </c>
      <c r="T198" s="23" t="n">
        <v>0.1</v>
      </c>
    </row>
    <row r="199" customFormat="false" ht="15" hidden="false" customHeight="false" outlineLevel="0" collapsed="false">
      <c r="A199" s="24" t="n">
        <v>198</v>
      </c>
      <c r="B199" s="9" t="s">
        <v>523</v>
      </c>
      <c r="C199" s="25" t="n">
        <v>45733</v>
      </c>
      <c r="D199" s="25" t="n">
        <v>45737</v>
      </c>
      <c r="E199" s="9" t="s">
        <v>150</v>
      </c>
      <c r="F199" s="9" t="s">
        <v>392</v>
      </c>
      <c r="G199" s="9" t="s">
        <v>152</v>
      </c>
      <c r="H199" s="9" t="s">
        <v>170</v>
      </c>
      <c r="I199" s="17" t="s">
        <v>229</v>
      </c>
      <c r="J199" s="17" t="s">
        <v>155</v>
      </c>
      <c r="K199" s="17" t="s">
        <v>288</v>
      </c>
      <c r="L199" s="17" t="s">
        <v>289</v>
      </c>
      <c r="M199" s="26" t="n">
        <v>2</v>
      </c>
      <c r="N199" s="27" t="n">
        <v>185</v>
      </c>
      <c r="O199" s="27" t="n">
        <v>110</v>
      </c>
      <c r="P199" s="27" t="n">
        <f aca="false">ROUND(M199*N199*(1-T199),2)</f>
        <v>333</v>
      </c>
      <c r="Q199" s="27" t="n">
        <f aca="false">ROUND(M199*O199,2)</f>
        <v>220</v>
      </c>
      <c r="R199" s="27" t="n">
        <f aca="false">P199-Q199</f>
        <v>113</v>
      </c>
      <c r="S199" s="28" t="n">
        <f aca="false">IF(P199=0,0,R199/P199)</f>
        <v>0.339339339339339</v>
      </c>
      <c r="T199" s="28" t="n">
        <v>0.1</v>
      </c>
    </row>
    <row r="200" customFormat="false" ht="15" hidden="false" customHeight="false" outlineLevel="0" collapsed="false">
      <c r="A200" s="19" t="n">
        <v>199</v>
      </c>
      <c r="B200" s="13" t="s">
        <v>524</v>
      </c>
      <c r="C200" s="20" t="n">
        <v>45734</v>
      </c>
      <c r="D200" s="20" t="n">
        <v>45739</v>
      </c>
      <c r="E200" s="13" t="s">
        <v>150</v>
      </c>
      <c r="F200" s="13" t="s">
        <v>352</v>
      </c>
      <c r="G200" s="13" t="s">
        <v>177</v>
      </c>
      <c r="H200" s="13" t="s">
        <v>208</v>
      </c>
      <c r="I200" s="15" t="s">
        <v>247</v>
      </c>
      <c r="J200" s="15" t="s">
        <v>172</v>
      </c>
      <c r="K200" s="15" t="s">
        <v>204</v>
      </c>
      <c r="L200" s="15" t="s">
        <v>341</v>
      </c>
      <c r="M200" s="21" t="n">
        <v>2</v>
      </c>
      <c r="N200" s="22" t="n">
        <v>68</v>
      </c>
      <c r="O200" s="22" t="n">
        <v>36</v>
      </c>
      <c r="P200" s="22" t="n">
        <f aca="false">ROUND(M200*N200*(1-T200),2)</f>
        <v>136</v>
      </c>
      <c r="Q200" s="22" t="n">
        <f aca="false">ROUND(M200*O200,2)</f>
        <v>72</v>
      </c>
      <c r="R200" s="22" t="n">
        <f aca="false">P200-Q200</f>
        <v>64</v>
      </c>
      <c r="S200" s="23" t="n">
        <f aca="false">IF(P200=0,0,R200/P200)</f>
        <v>0.470588235294118</v>
      </c>
      <c r="T200" s="23" t="n">
        <v>0</v>
      </c>
    </row>
    <row r="201" customFormat="false" ht="15" hidden="false" customHeight="false" outlineLevel="0" collapsed="false">
      <c r="A201" s="24" t="n">
        <v>200</v>
      </c>
      <c r="B201" s="9" t="s">
        <v>525</v>
      </c>
      <c r="C201" s="25" t="n">
        <v>45735</v>
      </c>
      <c r="D201" s="25" t="n">
        <v>45737</v>
      </c>
      <c r="E201" s="9" t="s">
        <v>167</v>
      </c>
      <c r="F201" s="9" t="s">
        <v>526</v>
      </c>
      <c r="G201" s="9" t="s">
        <v>177</v>
      </c>
      <c r="H201" s="9" t="s">
        <v>170</v>
      </c>
      <c r="I201" s="17" t="s">
        <v>229</v>
      </c>
      <c r="J201" s="17" t="s">
        <v>172</v>
      </c>
      <c r="K201" s="17" t="s">
        <v>195</v>
      </c>
      <c r="L201" s="17" t="s">
        <v>196</v>
      </c>
      <c r="M201" s="26" t="n">
        <v>2</v>
      </c>
      <c r="N201" s="27" t="n">
        <v>58</v>
      </c>
      <c r="O201" s="27" t="n">
        <v>31</v>
      </c>
      <c r="P201" s="27" t="n">
        <f aca="false">ROUND(M201*N201*(1-T201),2)</f>
        <v>104.4</v>
      </c>
      <c r="Q201" s="27" t="n">
        <f aca="false">ROUND(M201*O201,2)</f>
        <v>62</v>
      </c>
      <c r="R201" s="27" t="n">
        <f aca="false">P201-Q201</f>
        <v>42.4</v>
      </c>
      <c r="S201" s="28" t="n">
        <f aca="false">IF(P201=0,0,R201/P201)</f>
        <v>0.406130268199234</v>
      </c>
      <c r="T201" s="28" t="n">
        <v>0.1</v>
      </c>
    </row>
    <row r="202" customFormat="false" ht="15" hidden="false" customHeight="false" outlineLevel="0" collapsed="false">
      <c r="A202" s="19" t="n">
        <v>201</v>
      </c>
      <c r="B202" s="13" t="s">
        <v>525</v>
      </c>
      <c r="C202" s="20" t="n">
        <v>45735</v>
      </c>
      <c r="D202" s="20" t="n">
        <v>45737</v>
      </c>
      <c r="E202" s="13" t="s">
        <v>167</v>
      </c>
      <c r="F202" s="13" t="s">
        <v>526</v>
      </c>
      <c r="G202" s="13" t="s">
        <v>177</v>
      </c>
      <c r="H202" s="13" t="s">
        <v>170</v>
      </c>
      <c r="I202" s="15" t="s">
        <v>229</v>
      </c>
      <c r="J202" s="15" t="s">
        <v>172</v>
      </c>
      <c r="K202" s="15" t="s">
        <v>173</v>
      </c>
      <c r="L202" s="15" t="s">
        <v>237</v>
      </c>
      <c r="M202" s="21" t="n">
        <v>2</v>
      </c>
      <c r="N202" s="22" t="n">
        <v>42</v>
      </c>
      <c r="O202" s="22" t="n">
        <v>21</v>
      </c>
      <c r="P202" s="22" t="n">
        <f aca="false">ROUND(M202*N202*(1-T202),2)</f>
        <v>84</v>
      </c>
      <c r="Q202" s="22" t="n">
        <f aca="false">ROUND(M202*O202,2)</f>
        <v>42</v>
      </c>
      <c r="R202" s="22" t="n">
        <f aca="false">P202-Q202</f>
        <v>42</v>
      </c>
      <c r="S202" s="23" t="n">
        <f aca="false">IF(P202=0,0,R202/P202)</f>
        <v>0.5</v>
      </c>
      <c r="T202" s="23" t="n">
        <v>0</v>
      </c>
    </row>
    <row r="203" customFormat="false" ht="15" hidden="false" customHeight="false" outlineLevel="0" collapsed="false">
      <c r="A203" s="24" t="n">
        <v>202</v>
      </c>
      <c r="B203" s="9" t="s">
        <v>527</v>
      </c>
      <c r="C203" s="25" t="n">
        <v>45735</v>
      </c>
      <c r="D203" s="25" t="n">
        <v>45735</v>
      </c>
      <c r="E203" s="9" t="s">
        <v>179</v>
      </c>
      <c r="F203" s="9" t="s">
        <v>528</v>
      </c>
      <c r="G203" s="9" t="s">
        <v>177</v>
      </c>
      <c r="H203" s="9" t="s">
        <v>170</v>
      </c>
      <c r="I203" s="17" t="s">
        <v>229</v>
      </c>
      <c r="J203" s="17" t="s">
        <v>172</v>
      </c>
      <c r="K203" s="17" t="s">
        <v>173</v>
      </c>
      <c r="L203" s="17" t="s">
        <v>237</v>
      </c>
      <c r="M203" s="26" t="n">
        <v>5</v>
      </c>
      <c r="N203" s="27" t="n">
        <v>42</v>
      </c>
      <c r="O203" s="27" t="n">
        <v>21</v>
      </c>
      <c r="P203" s="27" t="n">
        <f aca="false">ROUND(M203*N203*(1-T203),2)</f>
        <v>189</v>
      </c>
      <c r="Q203" s="27" t="n">
        <f aca="false">ROUND(M203*O203,2)</f>
        <v>105</v>
      </c>
      <c r="R203" s="27" t="n">
        <f aca="false">P203-Q203</f>
        <v>84</v>
      </c>
      <c r="S203" s="28" t="n">
        <f aca="false">IF(P203=0,0,R203/P203)</f>
        <v>0.444444444444444</v>
      </c>
      <c r="T203" s="28" t="n">
        <v>0.1</v>
      </c>
    </row>
    <row r="204" customFormat="false" ht="15" hidden="false" customHeight="false" outlineLevel="0" collapsed="false">
      <c r="A204" s="19" t="n">
        <v>203</v>
      </c>
      <c r="B204" s="13" t="s">
        <v>529</v>
      </c>
      <c r="C204" s="20" t="n">
        <v>45735</v>
      </c>
      <c r="D204" s="20" t="n">
        <v>45741</v>
      </c>
      <c r="E204" s="13" t="s">
        <v>150</v>
      </c>
      <c r="F204" s="13" t="s">
        <v>530</v>
      </c>
      <c r="G204" s="13" t="s">
        <v>177</v>
      </c>
      <c r="H204" s="13" t="s">
        <v>208</v>
      </c>
      <c r="I204" s="15" t="s">
        <v>242</v>
      </c>
      <c r="J204" s="15" t="s">
        <v>158</v>
      </c>
      <c r="K204" s="15" t="s">
        <v>159</v>
      </c>
      <c r="L204" s="15" t="s">
        <v>160</v>
      </c>
      <c r="M204" s="21" t="n">
        <v>8</v>
      </c>
      <c r="N204" s="22" t="n">
        <v>389</v>
      </c>
      <c r="O204" s="22" t="n">
        <v>235</v>
      </c>
      <c r="P204" s="22" t="n">
        <f aca="false">ROUND(M204*N204*(1-T204),2)</f>
        <v>3112</v>
      </c>
      <c r="Q204" s="22" t="n">
        <f aca="false">ROUND(M204*O204,2)</f>
        <v>1880</v>
      </c>
      <c r="R204" s="22" t="n">
        <f aca="false">P204-Q204</f>
        <v>1232</v>
      </c>
      <c r="S204" s="23" t="n">
        <f aca="false">IF(P204=0,0,R204/P204)</f>
        <v>0.395886889460154</v>
      </c>
      <c r="T204" s="23" t="n">
        <v>0</v>
      </c>
    </row>
    <row r="205" customFormat="false" ht="15" hidden="false" customHeight="false" outlineLevel="0" collapsed="false">
      <c r="A205" s="24" t="n">
        <v>204</v>
      </c>
      <c r="B205" s="9" t="s">
        <v>531</v>
      </c>
      <c r="C205" s="25" t="n">
        <v>45735</v>
      </c>
      <c r="D205" s="25" t="n">
        <v>45741</v>
      </c>
      <c r="E205" s="9" t="s">
        <v>150</v>
      </c>
      <c r="F205" s="9" t="s">
        <v>532</v>
      </c>
      <c r="G205" s="9" t="s">
        <v>177</v>
      </c>
      <c r="H205" s="9" t="s">
        <v>153</v>
      </c>
      <c r="I205" s="17" t="s">
        <v>154</v>
      </c>
      <c r="J205" s="17" t="s">
        <v>155</v>
      </c>
      <c r="K205" s="17" t="s">
        <v>164</v>
      </c>
      <c r="L205" s="17" t="s">
        <v>165</v>
      </c>
      <c r="M205" s="26" t="n">
        <v>1</v>
      </c>
      <c r="N205" s="27" t="n">
        <v>920</v>
      </c>
      <c r="O205" s="27" t="n">
        <v>760</v>
      </c>
      <c r="P205" s="27" t="n">
        <f aca="false">ROUND(M205*N205*(1-T205),2)</f>
        <v>644</v>
      </c>
      <c r="Q205" s="27" t="n">
        <f aca="false">ROUND(M205*O205,2)</f>
        <v>760</v>
      </c>
      <c r="R205" s="27" t="n">
        <f aca="false">P205-Q205</f>
        <v>-116</v>
      </c>
      <c r="S205" s="28" t="n">
        <f aca="false">IF(P205=0,0,R205/P205)</f>
        <v>-0.180124223602484</v>
      </c>
      <c r="T205" s="28" t="n">
        <v>0.3</v>
      </c>
    </row>
    <row r="206" customFormat="false" ht="15" hidden="false" customHeight="false" outlineLevel="0" collapsed="false">
      <c r="A206" s="19" t="n">
        <v>205</v>
      </c>
      <c r="B206" s="13" t="s">
        <v>531</v>
      </c>
      <c r="C206" s="20" t="n">
        <v>45735</v>
      </c>
      <c r="D206" s="20" t="n">
        <v>45741</v>
      </c>
      <c r="E206" s="13" t="s">
        <v>150</v>
      </c>
      <c r="F206" s="13" t="s">
        <v>532</v>
      </c>
      <c r="G206" s="13" t="s">
        <v>177</v>
      </c>
      <c r="H206" s="13" t="s">
        <v>153</v>
      </c>
      <c r="I206" s="15" t="s">
        <v>154</v>
      </c>
      <c r="J206" s="15" t="s">
        <v>172</v>
      </c>
      <c r="K206" s="15" t="s">
        <v>195</v>
      </c>
      <c r="L206" s="15" t="s">
        <v>230</v>
      </c>
      <c r="M206" s="21" t="n">
        <v>1</v>
      </c>
      <c r="N206" s="22" t="n">
        <v>45</v>
      </c>
      <c r="O206" s="22" t="n">
        <v>24</v>
      </c>
      <c r="P206" s="22" t="n">
        <f aca="false">ROUND(M206*N206*(1-T206),2)</f>
        <v>42.75</v>
      </c>
      <c r="Q206" s="22" t="n">
        <f aca="false">ROUND(M206*O206,2)</f>
        <v>24</v>
      </c>
      <c r="R206" s="22" t="n">
        <f aca="false">P206-Q206</f>
        <v>18.75</v>
      </c>
      <c r="S206" s="23" t="n">
        <f aca="false">IF(P206=0,0,R206/P206)</f>
        <v>0.43859649122807</v>
      </c>
      <c r="T206" s="23" t="n">
        <v>0.05</v>
      </c>
    </row>
    <row r="207" customFormat="false" ht="15" hidden="false" customHeight="false" outlineLevel="0" collapsed="false">
      <c r="A207" s="24" t="n">
        <v>206</v>
      </c>
      <c r="B207" s="9" t="s">
        <v>533</v>
      </c>
      <c r="C207" s="25" t="n">
        <v>45735</v>
      </c>
      <c r="D207" s="25" t="n">
        <v>45739</v>
      </c>
      <c r="E207" s="9" t="s">
        <v>150</v>
      </c>
      <c r="F207" s="9" t="s">
        <v>532</v>
      </c>
      <c r="G207" s="9" t="s">
        <v>177</v>
      </c>
      <c r="H207" s="9" t="s">
        <v>208</v>
      </c>
      <c r="I207" s="17" t="s">
        <v>242</v>
      </c>
      <c r="J207" s="17" t="s">
        <v>155</v>
      </c>
      <c r="K207" s="17" t="s">
        <v>215</v>
      </c>
      <c r="L207" s="17" t="s">
        <v>216</v>
      </c>
      <c r="M207" s="26" t="n">
        <v>4</v>
      </c>
      <c r="N207" s="27" t="n">
        <v>210</v>
      </c>
      <c r="O207" s="27" t="n">
        <v>132</v>
      </c>
      <c r="P207" s="27" t="n">
        <f aca="false">ROUND(M207*N207*(1-T207),2)</f>
        <v>798</v>
      </c>
      <c r="Q207" s="27" t="n">
        <f aca="false">ROUND(M207*O207,2)</f>
        <v>528</v>
      </c>
      <c r="R207" s="27" t="n">
        <f aca="false">P207-Q207</f>
        <v>270</v>
      </c>
      <c r="S207" s="28" t="n">
        <f aca="false">IF(P207=0,0,R207/P207)</f>
        <v>0.338345864661654</v>
      </c>
      <c r="T207" s="28" t="n">
        <v>0.05</v>
      </c>
    </row>
    <row r="208" customFormat="false" ht="15" hidden="false" customHeight="false" outlineLevel="0" collapsed="false">
      <c r="A208" s="19" t="n">
        <v>207</v>
      </c>
      <c r="B208" s="13" t="s">
        <v>534</v>
      </c>
      <c r="C208" s="20" t="n">
        <v>45736</v>
      </c>
      <c r="D208" s="20" t="n">
        <v>45739</v>
      </c>
      <c r="E208" s="13" t="s">
        <v>167</v>
      </c>
      <c r="F208" s="13" t="s">
        <v>535</v>
      </c>
      <c r="G208" s="13" t="s">
        <v>177</v>
      </c>
      <c r="H208" s="13" t="s">
        <v>208</v>
      </c>
      <c r="I208" s="15" t="s">
        <v>242</v>
      </c>
      <c r="J208" s="15" t="s">
        <v>158</v>
      </c>
      <c r="K208" s="15" t="s">
        <v>210</v>
      </c>
      <c r="L208" s="15" t="s">
        <v>265</v>
      </c>
      <c r="M208" s="21" t="n">
        <v>4</v>
      </c>
      <c r="N208" s="22" t="n">
        <v>790</v>
      </c>
      <c r="O208" s="22" t="n">
        <v>645</v>
      </c>
      <c r="P208" s="22" t="n">
        <f aca="false">ROUND(M208*N208*(1-T208),2)</f>
        <v>2370</v>
      </c>
      <c r="Q208" s="22" t="n">
        <f aca="false">ROUND(M208*O208,2)</f>
        <v>2580</v>
      </c>
      <c r="R208" s="22" t="n">
        <f aca="false">P208-Q208</f>
        <v>-210</v>
      </c>
      <c r="S208" s="23" t="n">
        <f aca="false">IF(P208=0,0,R208/P208)</f>
        <v>-0.0886075949367089</v>
      </c>
      <c r="T208" s="23" t="n">
        <v>0.25</v>
      </c>
    </row>
    <row r="209" customFormat="false" ht="15" hidden="false" customHeight="false" outlineLevel="0" collapsed="false">
      <c r="A209" s="24" t="n">
        <v>208</v>
      </c>
      <c r="B209" s="9" t="s">
        <v>536</v>
      </c>
      <c r="C209" s="25" t="n">
        <v>45736</v>
      </c>
      <c r="D209" s="25" t="n">
        <v>45742</v>
      </c>
      <c r="E209" s="9" t="s">
        <v>150</v>
      </c>
      <c r="F209" s="9" t="s">
        <v>537</v>
      </c>
      <c r="G209" s="9" t="s">
        <v>152</v>
      </c>
      <c r="H209" s="9" t="s">
        <v>153</v>
      </c>
      <c r="I209" s="17" t="s">
        <v>163</v>
      </c>
      <c r="J209" s="17" t="s">
        <v>158</v>
      </c>
      <c r="K209" s="17" t="s">
        <v>159</v>
      </c>
      <c r="L209" s="17" t="s">
        <v>248</v>
      </c>
      <c r="M209" s="26" t="n">
        <v>1</v>
      </c>
      <c r="N209" s="27" t="n">
        <v>165</v>
      </c>
      <c r="O209" s="27" t="n">
        <v>78</v>
      </c>
      <c r="P209" s="27" t="n">
        <f aca="false">ROUND(M209*N209*(1-T209),2)</f>
        <v>156.75</v>
      </c>
      <c r="Q209" s="27" t="n">
        <f aca="false">ROUND(M209*O209,2)</f>
        <v>78</v>
      </c>
      <c r="R209" s="27" t="n">
        <f aca="false">P209-Q209</f>
        <v>78.75</v>
      </c>
      <c r="S209" s="28" t="n">
        <f aca="false">IF(P209=0,0,R209/P209)</f>
        <v>0.502392344497608</v>
      </c>
      <c r="T209" s="28" t="n">
        <v>0.05</v>
      </c>
    </row>
    <row r="210" customFormat="false" ht="15" hidden="false" customHeight="false" outlineLevel="0" collapsed="false">
      <c r="A210" s="19" t="n">
        <v>209</v>
      </c>
      <c r="B210" s="13" t="s">
        <v>538</v>
      </c>
      <c r="C210" s="20" t="n">
        <v>45737</v>
      </c>
      <c r="D210" s="20" t="n">
        <v>45741</v>
      </c>
      <c r="E210" s="13" t="s">
        <v>150</v>
      </c>
      <c r="F210" s="13" t="s">
        <v>539</v>
      </c>
      <c r="G210" s="13" t="s">
        <v>177</v>
      </c>
      <c r="H210" s="13" t="s">
        <v>170</v>
      </c>
      <c r="I210" s="15" t="s">
        <v>229</v>
      </c>
      <c r="J210" s="15" t="s">
        <v>155</v>
      </c>
      <c r="K210" s="15" t="s">
        <v>156</v>
      </c>
      <c r="L210" s="15" t="s">
        <v>157</v>
      </c>
      <c r="M210" s="21" t="n">
        <v>6</v>
      </c>
      <c r="N210" s="22" t="n">
        <v>295</v>
      </c>
      <c r="O210" s="22" t="n">
        <v>235</v>
      </c>
      <c r="P210" s="22" t="n">
        <f aca="false">ROUND(M210*N210*(1-T210),2)</f>
        <v>1416</v>
      </c>
      <c r="Q210" s="22" t="n">
        <f aca="false">ROUND(M210*O210,2)</f>
        <v>1410</v>
      </c>
      <c r="R210" s="22" t="n">
        <f aca="false">P210-Q210</f>
        <v>6</v>
      </c>
      <c r="S210" s="23" t="n">
        <f aca="false">IF(P210=0,0,R210/P210)</f>
        <v>0.00423728813559322</v>
      </c>
      <c r="T210" s="23" t="n">
        <v>0.2</v>
      </c>
    </row>
    <row r="211" customFormat="false" ht="15" hidden="false" customHeight="false" outlineLevel="0" collapsed="false">
      <c r="A211" s="24" t="n">
        <v>210</v>
      </c>
      <c r="B211" s="9" t="s">
        <v>540</v>
      </c>
      <c r="C211" s="25" t="n">
        <v>45737</v>
      </c>
      <c r="D211" s="25" t="n">
        <v>45742</v>
      </c>
      <c r="E211" s="9" t="s">
        <v>150</v>
      </c>
      <c r="F211" s="9" t="s">
        <v>384</v>
      </c>
      <c r="G211" s="9" t="s">
        <v>177</v>
      </c>
      <c r="H211" s="9" t="s">
        <v>208</v>
      </c>
      <c r="I211" s="17" t="s">
        <v>219</v>
      </c>
      <c r="J211" s="17" t="s">
        <v>172</v>
      </c>
      <c r="K211" s="17" t="s">
        <v>173</v>
      </c>
      <c r="L211" s="17" t="s">
        <v>237</v>
      </c>
      <c r="M211" s="26" t="n">
        <v>4</v>
      </c>
      <c r="N211" s="27" t="n">
        <v>42</v>
      </c>
      <c r="O211" s="27" t="n">
        <v>21</v>
      </c>
      <c r="P211" s="27" t="n">
        <f aca="false">ROUND(M211*N211*(1-T211),2)</f>
        <v>159.6</v>
      </c>
      <c r="Q211" s="27" t="n">
        <f aca="false">ROUND(M211*O211,2)</f>
        <v>84</v>
      </c>
      <c r="R211" s="27" t="n">
        <f aca="false">P211-Q211</f>
        <v>75.6</v>
      </c>
      <c r="S211" s="28" t="n">
        <f aca="false">IF(P211=0,0,R211/P211)</f>
        <v>0.473684210526316</v>
      </c>
      <c r="T211" s="28" t="n">
        <v>0.05</v>
      </c>
    </row>
    <row r="212" customFormat="false" ht="15" hidden="false" customHeight="false" outlineLevel="0" collapsed="false">
      <c r="A212" s="19" t="n">
        <v>211</v>
      </c>
      <c r="B212" s="13" t="s">
        <v>541</v>
      </c>
      <c r="C212" s="20" t="n">
        <v>45738</v>
      </c>
      <c r="D212" s="20" t="n">
        <v>45740</v>
      </c>
      <c r="E212" s="13" t="s">
        <v>167</v>
      </c>
      <c r="F212" s="13" t="s">
        <v>542</v>
      </c>
      <c r="G212" s="13" t="s">
        <v>152</v>
      </c>
      <c r="H212" s="13" t="s">
        <v>170</v>
      </c>
      <c r="I212" s="15" t="s">
        <v>229</v>
      </c>
      <c r="J212" s="15" t="s">
        <v>155</v>
      </c>
      <c r="K212" s="15" t="s">
        <v>164</v>
      </c>
      <c r="L212" s="15" t="s">
        <v>165</v>
      </c>
      <c r="M212" s="21" t="n">
        <v>2</v>
      </c>
      <c r="N212" s="22" t="n">
        <v>920</v>
      </c>
      <c r="O212" s="22" t="n">
        <v>760</v>
      </c>
      <c r="P212" s="22" t="n">
        <f aca="false">ROUND(M212*N212*(1-T212),2)</f>
        <v>1288</v>
      </c>
      <c r="Q212" s="22" t="n">
        <f aca="false">ROUND(M212*O212,2)</f>
        <v>1520</v>
      </c>
      <c r="R212" s="22" t="n">
        <f aca="false">P212-Q212</f>
        <v>-232</v>
      </c>
      <c r="S212" s="23" t="n">
        <f aca="false">IF(P212=0,0,R212/P212)</f>
        <v>-0.180124223602484</v>
      </c>
      <c r="T212" s="23" t="n">
        <v>0.3</v>
      </c>
    </row>
    <row r="213" customFormat="false" ht="15" hidden="false" customHeight="false" outlineLevel="0" collapsed="false">
      <c r="A213" s="24" t="n">
        <v>212</v>
      </c>
      <c r="B213" s="9" t="s">
        <v>541</v>
      </c>
      <c r="C213" s="25" t="n">
        <v>45738</v>
      </c>
      <c r="D213" s="25" t="n">
        <v>45740</v>
      </c>
      <c r="E213" s="9" t="s">
        <v>167</v>
      </c>
      <c r="F213" s="9" t="s">
        <v>542</v>
      </c>
      <c r="G213" s="9" t="s">
        <v>152</v>
      </c>
      <c r="H213" s="9" t="s">
        <v>170</v>
      </c>
      <c r="I213" s="17" t="s">
        <v>229</v>
      </c>
      <c r="J213" s="17" t="s">
        <v>158</v>
      </c>
      <c r="K213" s="17" t="s">
        <v>199</v>
      </c>
      <c r="L213" s="17" t="s">
        <v>200</v>
      </c>
      <c r="M213" s="26" t="n">
        <v>2</v>
      </c>
      <c r="N213" s="27" t="n">
        <v>449</v>
      </c>
      <c r="O213" s="27" t="n">
        <v>275</v>
      </c>
      <c r="P213" s="27" t="n">
        <f aca="false">ROUND(M213*N213*(1-T213),2)</f>
        <v>718.4</v>
      </c>
      <c r="Q213" s="27" t="n">
        <f aca="false">ROUND(M213*O213,2)</f>
        <v>550</v>
      </c>
      <c r="R213" s="27" t="n">
        <f aca="false">P213-Q213</f>
        <v>168.4</v>
      </c>
      <c r="S213" s="28" t="n">
        <f aca="false">IF(P213=0,0,R213/P213)</f>
        <v>0.234409799554566</v>
      </c>
      <c r="T213" s="28" t="n">
        <v>0.2</v>
      </c>
    </row>
    <row r="214" customFormat="false" ht="15" hidden="false" customHeight="false" outlineLevel="0" collapsed="false">
      <c r="A214" s="19" t="n">
        <v>213</v>
      </c>
      <c r="B214" s="13" t="s">
        <v>543</v>
      </c>
      <c r="C214" s="20" t="n">
        <v>45738</v>
      </c>
      <c r="D214" s="20" t="n">
        <v>45743</v>
      </c>
      <c r="E214" s="13" t="s">
        <v>150</v>
      </c>
      <c r="F214" s="13" t="s">
        <v>332</v>
      </c>
      <c r="G214" s="13" t="s">
        <v>169</v>
      </c>
      <c r="H214" s="13" t="s">
        <v>170</v>
      </c>
      <c r="I214" s="15" t="s">
        <v>171</v>
      </c>
      <c r="J214" s="15" t="s">
        <v>158</v>
      </c>
      <c r="K214" s="15" t="s">
        <v>159</v>
      </c>
      <c r="L214" s="15" t="s">
        <v>248</v>
      </c>
      <c r="M214" s="21" t="n">
        <v>2</v>
      </c>
      <c r="N214" s="22" t="n">
        <v>165</v>
      </c>
      <c r="O214" s="22" t="n">
        <v>78</v>
      </c>
      <c r="P214" s="22" t="n">
        <f aca="false">ROUND(M214*N214*(1-T214),2)</f>
        <v>330</v>
      </c>
      <c r="Q214" s="22" t="n">
        <f aca="false">ROUND(M214*O214,2)</f>
        <v>156</v>
      </c>
      <c r="R214" s="22" t="n">
        <f aca="false">P214-Q214</f>
        <v>174</v>
      </c>
      <c r="S214" s="23" t="n">
        <f aca="false">IF(P214=0,0,R214/P214)</f>
        <v>0.527272727272727</v>
      </c>
      <c r="T214" s="23" t="n">
        <v>0</v>
      </c>
    </row>
    <row r="215" customFormat="false" ht="15" hidden="false" customHeight="false" outlineLevel="0" collapsed="false">
      <c r="A215" s="24" t="n">
        <v>214</v>
      </c>
      <c r="B215" s="9" t="s">
        <v>544</v>
      </c>
      <c r="C215" s="25" t="n">
        <v>45739</v>
      </c>
      <c r="D215" s="25" t="n">
        <v>45744</v>
      </c>
      <c r="E215" s="9" t="s">
        <v>150</v>
      </c>
      <c r="F215" s="9" t="s">
        <v>545</v>
      </c>
      <c r="G215" s="9" t="s">
        <v>152</v>
      </c>
      <c r="H215" s="9" t="s">
        <v>153</v>
      </c>
      <c r="I215" s="17" t="s">
        <v>233</v>
      </c>
      <c r="J215" s="17" t="s">
        <v>158</v>
      </c>
      <c r="K215" s="17" t="s">
        <v>210</v>
      </c>
      <c r="L215" s="17" t="s">
        <v>211</v>
      </c>
      <c r="M215" s="26" t="n">
        <v>5</v>
      </c>
      <c r="N215" s="27" t="n">
        <v>640</v>
      </c>
      <c r="O215" s="27" t="n">
        <v>460</v>
      </c>
      <c r="P215" s="27" t="n">
        <f aca="false">ROUND(M215*N215*(1-T215),2)</f>
        <v>3200</v>
      </c>
      <c r="Q215" s="27" t="n">
        <f aca="false">ROUND(M215*O215,2)</f>
        <v>2300</v>
      </c>
      <c r="R215" s="27" t="n">
        <f aca="false">P215-Q215</f>
        <v>900</v>
      </c>
      <c r="S215" s="28" t="n">
        <f aca="false">IF(P215=0,0,R215/P215)</f>
        <v>0.28125</v>
      </c>
      <c r="T215" s="28" t="n">
        <v>0</v>
      </c>
    </row>
    <row r="216" customFormat="false" ht="15" hidden="false" customHeight="false" outlineLevel="0" collapsed="false">
      <c r="A216" s="19" t="n">
        <v>215</v>
      </c>
      <c r="B216" s="13" t="s">
        <v>546</v>
      </c>
      <c r="C216" s="20" t="n">
        <v>45740</v>
      </c>
      <c r="D216" s="20" t="n">
        <v>45744</v>
      </c>
      <c r="E216" s="13" t="s">
        <v>150</v>
      </c>
      <c r="F216" s="13" t="s">
        <v>547</v>
      </c>
      <c r="G216" s="13" t="s">
        <v>152</v>
      </c>
      <c r="H216" s="13" t="s">
        <v>153</v>
      </c>
      <c r="I216" s="15" t="s">
        <v>154</v>
      </c>
      <c r="J216" s="15" t="s">
        <v>158</v>
      </c>
      <c r="K216" s="15" t="s">
        <v>199</v>
      </c>
      <c r="L216" s="15" t="s">
        <v>266</v>
      </c>
      <c r="M216" s="21" t="n">
        <v>1</v>
      </c>
      <c r="N216" s="22" t="n">
        <v>899</v>
      </c>
      <c r="O216" s="22" t="n">
        <v>540</v>
      </c>
      <c r="P216" s="22" t="n">
        <f aca="false">ROUND(M216*N216*(1-T216),2)</f>
        <v>899</v>
      </c>
      <c r="Q216" s="22" t="n">
        <f aca="false">ROUND(M216*O216,2)</f>
        <v>540</v>
      </c>
      <c r="R216" s="22" t="n">
        <f aca="false">P216-Q216</f>
        <v>359</v>
      </c>
      <c r="S216" s="23" t="n">
        <f aca="false">IF(P216=0,0,R216/P216)</f>
        <v>0.399332591768632</v>
      </c>
      <c r="T216" s="23" t="n">
        <v>0</v>
      </c>
    </row>
    <row r="217" customFormat="false" ht="15" hidden="false" customHeight="false" outlineLevel="0" collapsed="false">
      <c r="A217" s="24" t="n">
        <v>216</v>
      </c>
      <c r="B217" s="9" t="s">
        <v>546</v>
      </c>
      <c r="C217" s="25" t="n">
        <v>45740</v>
      </c>
      <c r="D217" s="25" t="n">
        <v>45744</v>
      </c>
      <c r="E217" s="9" t="s">
        <v>150</v>
      </c>
      <c r="F217" s="9" t="s">
        <v>547</v>
      </c>
      <c r="G217" s="9" t="s">
        <v>152</v>
      </c>
      <c r="H217" s="9" t="s">
        <v>153</v>
      </c>
      <c r="I217" s="17" t="s">
        <v>154</v>
      </c>
      <c r="J217" s="17" t="s">
        <v>158</v>
      </c>
      <c r="K217" s="17" t="s">
        <v>210</v>
      </c>
      <c r="L217" s="17" t="s">
        <v>265</v>
      </c>
      <c r="M217" s="26" t="n">
        <v>6</v>
      </c>
      <c r="N217" s="27" t="n">
        <v>790</v>
      </c>
      <c r="O217" s="27" t="n">
        <v>645</v>
      </c>
      <c r="P217" s="27" t="n">
        <f aca="false">ROUND(M217*N217*(1-T217),2)</f>
        <v>3318</v>
      </c>
      <c r="Q217" s="27" t="n">
        <f aca="false">ROUND(M217*O217,2)</f>
        <v>3870</v>
      </c>
      <c r="R217" s="27" t="n">
        <f aca="false">P217-Q217</f>
        <v>-552</v>
      </c>
      <c r="S217" s="28" t="n">
        <f aca="false">IF(P217=0,0,R217/P217)</f>
        <v>-0.166365280289331</v>
      </c>
      <c r="T217" s="28" t="n">
        <v>0.3</v>
      </c>
    </row>
    <row r="218" customFormat="false" ht="15" hidden="false" customHeight="false" outlineLevel="0" collapsed="false">
      <c r="A218" s="19" t="n">
        <v>217</v>
      </c>
      <c r="B218" s="13" t="s">
        <v>548</v>
      </c>
      <c r="C218" s="20" t="n">
        <v>45740</v>
      </c>
      <c r="D218" s="20" t="n">
        <v>45742</v>
      </c>
      <c r="E218" s="13" t="s">
        <v>167</v>
      </c>
      <c r="F218" s="13" t="s">
        <v>549</v>
      </c>
      <c r="G218" s="13" t="s">
        <v>177</v>
      </c>
      <c r="H218" s="13" t="s">
        <v>153</v>
      </c>
      <c r="I218" s="15" t="s">
        <v>181</v>
      </c>
      <c r="J218" s="15" t="s">
        <v>155</v>
      </c>
      <c r="K218" s="15" t="s">
        <v>288</v>
      </c>
      <c r="L218" s="15" t="s">
        <v>289</v>
      </c>
      <c r="M218" s="21" t="n">
        <v>5</v>
      </c>
      <c r="N218" s="22" t="n">
        <v>185</v>
      </c>
      <c r="O218" s="22" t="n">
        <v>110</v>
      </c>
      <c r="P218" s="22" t="n">
        <f aca="false">ROUND(M218*N218*(1-T218),2)</f>
        <v>832.5</v>
      </c>
      <c r="Q218" s="22" t="n">
        <f aca="false">ROUND(M218*O218,2)</f>
        <v>550</v>
      </c>
      <c r="R218" s="22" t="n">
        <f aca="false">P218-Q218</f>
        <v>282.5</v>
      </c>
      <c r="S218" s="23" t="n">
        <f aca="false">IF(P218=0,0,R218/P218)</f>
        <v>0.339339339339339</v>
      </c>
      <c r="T218" s="23" t="n">
        <v>0.1</v>
      </c>
    </row>
    <row r="219" customFormat="false" ht="15" hidden="false" customHeight="false" outlineLevel="0" collapsed="false">
      <c r="A219" s="24" t="n">
        <v>218</v>
      </c>
      <c r="B219" s="9" t="s">
        <v>548</v>
      </c>
      <c r="C219" s="25" t="n">
        <v>45740</v>
      </c>
      <c r="D219" s="25" t="n">
        <v>45742</v>
      </c>
      <c r="E219" s="9" t="s">
        <v>167</v>
      </c>
      <c r="F219" s="9" t="s">
        <v>549</v>
      </c>
      <c r="G219" s="9" t="s">
        <v>177</v>
      </c>
      <c r="H219" s="9" t="s">
        <v>153</v>
      </c>
      <c r="I219" s="17" t="s">
        <v>181</v>
      </c>
      <c r="J219" s="17" t="s">
        <v>172</v>
      </c>
      <c r="K219" s="17" t="s">
        <v>191</v>
      </c>
      <c r="L219" s="17" t="s">
        <v>192</v>
      </c>
      <c r="M219" s="26" t="n">
        <v>3</v>
      </c>
      <c r="N219" s="27" t="n">
        <v>28</v>
      </c>
      <c r="O219" s="27" t="n">
        <v>13</v>
      </c>
      <c r="P219" s="27" t="n">
        <f aca="false">ROUND(M219*N219*(1-T219),2)</f>
        <v>84</v>
      </c>
      <c r="Q219" s="27" t="n">
        <f aca="false">ROUND(M219*O219,2)</f>
        <v>39</v>
      </c>
      <c r="R219" s="27" t="n">
        <f aca="false">P219-Q219</f>
        <v>45</v>
      </c>
      <c r="S219" s="28" t="n">
        <f aca="false">IF(P219=0,0,R219/P219)</f>
        <v>0.535714285714286</v>
      </c>
      <c r="T219" s="28" t="n">
        <v>0</v>
      </c>
    </row>
    <row r="220" customFormat="false" ht="15" hidden="false" customHeight="false" outlineLevel="0" collapsed="false">
      <c r="A220" s="19" t="n">
        <v>219</v>
      </c>
      <c r="B220" s="13" t="s">
        <v>550</v>
      </c>
      <c r="C220" s="20" t="n">
        <v>45740</v>
      </c>
      <c r="D220" s="20" t="n">
        <v>45745</v>
      </c>
      <c r="E220" s="13" t="s">
        <v>150</v>
      </c>
      <c r="F220" s="13" t="s">
        <v>180</v>
      </c>
      <c r="G220" s="13" t="s">
        <v>177</v>
      </c>
      <c r="H220" s="13" t="s">
        <v>170</v>
      </c>
      <c r="I220" s="15" t="s">
        <v>171</v>
      </c>
      <c r="J220" s="15" t="s">
        <v>155</v>
      </c>
      <c r="K220" s="15" t="s">
        <v>288</v>
      </c>
      <c r="L220" s="15" t="s">
        <v>289</v>
      </c>
      <c r="M220" s="21" t="n">
        <v>1</v>
      </c>
      <c r="N220" s="22" t="n">
        <v>185</v>
      </c>
      <c r="O220" s="22" t="n">
        <v>110</v>
      </c>
      <c r="P220" s="22" t="n">
        <f aca="false">ROUND(M220*N220*(1-T220),2)</f>
        <v>185</v>
      </c>
      <c r="Q220" s="22" t="n">
        <f aca="false">ROUND(M220*O220,2)</f>
        <v>110</v>
      </c>
      <c r="R220" s="22" t="n">
        <f aca="false">P220-Q220</f>
        <v>75</v>
      </c>
      <c r="S220" s="23" t="n">
        <f aca="false">IF(P220=0,0,R220/P220)</f>
        <v>0.405405405405405</v>
      </c>
      <c r="T220" s="23" t="n">
        <v>0</v>
      </c>
    </row>
    <row r="221" customFormat="false" ht="15" hidden="false" customHeight="false" outlineLevel="0" collapsed="false">
      <c r="A221" s="24" t="n">
        <v>220</v>
      </c>
      <c r="B221" s="9" t="s">
        <v>551</v>
      </c>
      <c r="C221" s="25" t="n">
        <v>45741</v>
      </c>
      <c r="D221" s="25" t="n">
        <v>45747</v>
      </c>
      <c r="E221" s="9" t="s">
        <v>150</v>
      </c>
      <c r="F221" s="9" t="s">
        <v>552</v>
      </c>
      <c r="G221" s="9" t="s">
        <v>177</v>
      </c>
      <c r="H221" s="9" t="s">
        <v>170</v>
      </c>
      <c r="I221" s="17" t="s">
        <v>451</v>
      </c>
      <c r="J221" s="17" t="s">
        <v>172</v>
      </c>
      <c r="K221" s="17" t="s">
        <v>195</v>
      </c>
      <c r="L221" s="17" t="s">
        <v>230</v>
      </c>
      <c r="M221" s="26" t="n">
        <v>5</v>
      </c>
      <c r="N221" s="27" t="n">
        <v>45</v>
      </c>
      <c r="O221" s="27" t="n">
        <v>24</v>
      </c>
      <c r="P221" s="27" t="n">
        <f aca="false">ROUND(M221*N221*(1-T221),2)</f>
        <v>225</v>
      </c>
      <c r="Q221" s="27" t="n">
        <f aca="false">ROUND(M221*O221,2)</f>
        <v>120</v>
      </c>
      <c r="R221" s="27" t="n">
        <f aca="false">P221-Q221</f>
        <v>105</v>
      </c>
      <c r="S221" s="28" t="n">
        <f aca="false">IF(P221=0,0,R221/P221)</f>
        <v>0.466666666666667</v>
      </c>
      <c r="T221" s="28" t="n">
        <v>0</v>
      </c>
    </row>
    <row r="222" customFormat="false" ht="15" hidden="false" customHeight="false" outlineLevel="0" collapsed="false">
      <c r="A222" s="19" t="n">
        <v>221</v>
      </c>
      <c r="B222" s="13" t="s">
        <v>553</v>
      </c>
      <c r="C222" s="20" t="n">
        <v>45741</v>
      </c>
      <c r="D222" s="20" t="n">
        <v>45745</v>
      </c>
      <c r="E222" s="13" t="s">
        <v>150</v>
      </c>
      <c r="F222" s="13" t="s">
        <v>554</v>
      </c>
      <c r="G222" s="13" t="s">
        <v>169</v>
      </c>
      <c r="H222" s="13" t="s">
        <v>208</v>
      </c>
      <c r="I222" s="15" t="s">
        <v>247</v>
      </c>
      <c r="J222" s="15" t="s">
        <v>158</v>
      </c>
      <c r="K222" s="15" t="s">
        <v>159</v>
      </c>
      <c r="L222" s="15" t="s">
        <v>248</v>
      </c>
      <c r="M222" s="21" t="n">
        <v>4</v>
      </c>
      <c r="N222" s="22" t="n">
        <v>165</v>
      </c>
      <c r="O222" s="22" t="n">
        <v>78</v>
      </c>
      <c r="P222" s="22" t="n">
        <f aca="false">ROUND(M222*N222*(1-T222),2)</f>
        <v>660</v>
      </c>
      <c r="Q222" s="22" t="n">
        <f aca="false">ROUND(M222*O222,2)</f>
        <v>312</v>
      </c>
      <c r="R222" s="22" t="n">
        <f aca="false">P222-Q222</f>
        <v>348</v>
      </c>
      <c r="S222" s="23" t="n">
        <f aca="false">IF(P222=0,0,R222/P222)</f>
        <v>0.527272727272727</v>
      </c>
      <c r="T222" s="23" t="n">
        <v>0</v>
      </c>
    </row>
    <row r="223" customFormat="false" ht="15" hidden="false" customHeight="false" outlineLevel="0" collapsed="false">
      <c r="A223" s="24" t="n">
        <v>222</v>
      </c>
      <c r="B223" s="9" t="s">
        <v>555</v>
      </c>
      <c r="C223" s="25" t="n">
        <v>45742</v>
      </c>
      <c r="D223" s="25" t="n">
        <v>45746</v>
      </c>
      <c r="E223" s="9" t="s">
        <v>150</v>
      </c>
      <c r="F223" s="9" t="s">
        <v>463</v>
      </c>
      <c r="G223" s="9" t="s">
        <v>177</v>
      </c>
      <c r="H223" s="9" t="s">
        <v>170</v>
      </c>
      <c r="I223" s="17" t="s">
        <v>229</v>
      </c>
      <c r="J223" s="17" t="s">
        <v>155</v>
      </c>
      <c r="K223" s="17" t="s">
        <v>288</v>
      </c>
      <c r="L223" s="17" t="s">
        <v>289</v>
      </c>
      <c r="M223" s="26" t="n">
        <v>4</v>
      </c>
      <c r="N223" s="27" t="n">
        <v>185</v>
      </c>
      <c r="O223" s="27" t="n">
        <v>110</v>
      </c>
      <c r="P223" s="27" t="n">
        <f aca="false">ROUND(M223*N223*(1-T223),2)</f>
        <v>666</v>
      </c>
      <c r="Q223" s="27" t="n">
        <f aca="false">ROUND(M223*O223,2)</f>
        <v>440</v>
      </c>
      <c r="R223" s="27" t="n">
        <f aca="false">P223-Q223</f>
        <v>226</v>
      </c>
      <c r="S223" s="28" t="n">
        <f aca="false">IF(P223=0,0,R223/P223)</f>
        <v>0.339339339339339</v>
      </c>
      <c r="T223" s="28" t="n">
        <v>0.1</v>
      </c>
    </row>
    <row r="224" customFormat="false" ht="15" hidden="false" customHeight="false" outlineLevel="0" collapsed="false">
      <c r="A224" s="19" t="n">
        <v>223</v>
      </c>
      <c r="B224" s="13" t="s">
        <v>555</v>
      </c>
      <c r="C224" s="20" t="n">
        <v>45742</v>
      </c>
      <c r="D224" s="20" t="n">
        <v>45746</v>
      </c>
      <c r="E224" s="13" t="s">
        <v>150</v>
      </c>
      <c r="F224" s="13" t="s">
        <v>463</v>
      </c>
      <c r="G224" s="13" t="s">
        <v>177</v>
      </c>
      <c r="H224" s="13" t="s">
        <v>170</v>
      </c>
      <c r="I224" s="15" t="s">
        <v>229</v>
      </c>
      <c r="J224" s="15" t="s">
        <v>172</v>
      </c>
      <c r="K224" s="15" t="s">
        <v>305</v>
      </c>
      <c r="L224" s="15" t="s">
        <v>306</v>
      </c>
      <c r="M224" s="21" t="n">
        <v>1</v>
      </c>
      <c r="N224" s="22" t="n">
        <v>145</v>
      </c>
      <c r="O224" s="22" t="n">
        <v>88</v>
      </c>
      <c r="P224" s="22" t="n">
        <f aca="false">ROUND(M224*N224*(1-T224),2)</f>
        <v>137.75</v>
      </c>
      <c r="Q224" s="22" t="n">
        <f aca="false">ROUND(M224*O224,2)</f>
        <v>88</v>
      </c>
      <c r="R224" s="22" t="n">
        <f aca="false">P224-Q224</f>
        <v>49.75</v>
      </c>
      <c r="S224" s="23" t="n">
        <f aca="false">IF(P224=0,0,R224/P224)</f>
        <v>0.361161524500907</v>
      </c>
      <c r="T224" s="23" t="n">
        <v>0.05</v>
      </c>
    </row>
    <row r="225" customFormat="false" ht="15" hidden="false" customHeight="false" outlineLevel="0" collapsed="false">
      <c r="A225" s="24" t="n">
        <v>224</v>
      </c>
      <c r="B225" s="9" t="s">
        <v>556</v>
      </c>
      <c r="C225" s="25" t="n">
        <v>45743</v>
      </c>
      <c r="D225" s="25" t="n">
        <v>45749</v>
      </c>
      <c r="E225" s="9" t="s">
        <v>150</v>
      </c>
      <c r="F225" s="9" t="s">
        <v>284</v>
      </c>
      <c r="G225" s="9" t="s">
        <v>177</v>
      </c>
      <c r="H225" s="9" t="s">
        <v>153</v>
      </c>
      <c r="I225" s="17" t="s">
        <v>233</v>
      </c>
      <c r="J225" s="17" t="s">
        <v>172</v>
      </c>
      <c r="K225" s="17" t="s">
        <v>204</v>
      </c>
      <c r="L225" s="17" t="s">
        <v>341</v>
      </c>
      <c r="M225" s="26" t="n">
        <v>1</v>
      </c>
      <c r="N225" s="27" t="n">
        <v>68</v>
      </c>
      <c r="O225" s="27" t="n">
        <v>36</v>
      </c>
      <c r="P225" s="27" t="n">
        <f aca="false">ROUND(M225*N225*(1-T225),2)</f>
        <v>68</v>
      </c>
      <c r="Q225" s="27" t="n">
        <f aca="false">ROUND(M225*O225,2)</f>
        <v>36</v>
      </c>
      <c r="R225" s="27" t="n">
        <f aca="false">P225-Q225</f>
        <v>32</v>
      </c>
      <c r="S225" s="28" t="n">
        <f aca="false">IF(P225=0,0,R225/P225)</f>
        <v>0.470588235294118</v>
      </c>
      <c r="T225" s="28" t="n">
        <v>0</v>
      </c>
    </row>
    <row r="226" customFormat="false" ht="15" hidden="false" customHeight="false" outlineLevel="0" collapsed="false">
      <c r="A226" s="19" t="n">
        <v>225</v>
      </c>
      <c r="B226" s="13" t="s">
        <v>557</v>
      </c>
      <c r="C226" s="20" t="n">
        <v>45744</v>
      </c>
      <c r="D226" s="20" t="n">
        <v>45748</v>
      </c>
      <c r="E226" s="13" t="s">
        <v>150</v>
      </c>
      <c r="F226" s="13" t="s">
        <v>479</v>
      </c>
      <c r="G226" s="13" t="s">
        <v>152</v>
      </c>
      <c r="H226" s="13" t="s">
        <v>186</v>
      </c>
      <c r="I226" s="15" t="s">
        <v>203</v>
      </c>
      <c r="J226" s="15" t="s">
        <v>155</v>
      </c>
      <c r="K226" s="15" t="s">
        <v>288</v>
      </c>
      <c r="L226" s="15" t="s">
        <v>289</v>
      </c>
      <c r="M226" s="21" t="n">
        <v>4</v>
      </c>
      <c r="N226" s="22" t="n">
        <v>185</v>
      </c>
      <c r="O226" s="22" t="n">
        <v>110</v>
      </c>
      <c r="P226" s="22" t="n">
        <f aca="false">ROUND(M226*N226*(1-T226),2)</f>
        <v>703</v>
      </c>
      <c r="Q226" s="22" t="n">
        <f aca="false">ROUND(M226*O226,2)</f>
        <v>440</v>
      </c>
      <c r="R226" s="22" t="n">
        <f aca="false">P226-Q226</f>
        <v>263</v>
      </c>
      <c r="S226" s="23" t="n">
        <f aca="false">IF(P226=0,0,R226/P226)</f>
        <v>0.374110953058322</v>
      </c>
      <c r="T226" s="23" t="n">
        <v>0.05</v>
      </c>
    </row>
    <row r="227" customFormat="false" ht="15" hidden="false" customHeight="false" outlineLevel="0" collapsed="false">
      <c r="A227" s="24" t="n">
        <v>226</v>
      </c>
      <c r="B227" s="9" t="s">
        <v>558</v>
      </c>
      <c r="C227" s="25" t="n">
        <v>45744</v>
      </c>
      <c r="D227" s="25" t="n">
        <v>45744</v>
      </c>
      <c r="E227" s="9" t="s">
        <v>179</v>
      </c>
      <c r="F227" s="9" t="s">
        <v>559</v>
      </c>
      <c r="G227" s="9" t="s">
        <v>177</v>
      </c>
      <c r="H227" s="9" t="s">
        <v>153</v>
      </c>
      <c r="I227" s="17" t="s">
        <v>163</v>
      </c>
      <c r="J227" s="17" t="s">
        <v>155</v>
      </c>
      <c r="K227" s="17" t="s">
        <v>215</v>
      </c>
      <c r="L227" s="17" t="s">
        <v>216</v>
      </c>
      <c r="M227" s="26" t="n">
        <v>1</v>
      </c>
      <c r="N227" s="27" t="n">
        <v>210</v>
      </c>
      <c r="O227" s="27" t="n">
        <v>132</v>
      </c>
      <c r="P227" s="27" t="n">
        <f aca="false">ROUND(M227*N227*(1-T227),2)</f>
        <v>199.5</v>
      </c>
      <c r="Q227" s="27" t="n">
        <f aca="false">ROUND(M227*O227,2)</f>
        <v>132</v>
      </c>
      <c r="R227" s="27" t="n">
        <f aca="false">P227-Q227</f>
        <v>67.5</v>
      </c>
      <c r="S227" s="28" t="n">
        <f aca="false">IF(P227=0,0,R227/P227)</f>
        <v>0.338345864661654</v>
      </c>
      <c r="T227" s="28" t="n">
        <v>0.05</v>
      </c>
    </row>
    <row r="228" customFormat="false" ht="15" hidden="false" customHeight="false" outlineLevel="0" collapsed="false">
      <c r="A228" s="19" t="n">
        <v>227</v>
      </c>
      <c r="B228" s="13" t="s">
        <v>560</v>
      </c>
      <c r="C228" s="20" t="n">
        <v>45745</v>
      </c>
      <c r="D228" s="20" t="n">
        <v>45746</v>
      </c>
      <c r="E228" s="13" t="s">
        <v>184</v>
      </c>
      <c r="F228" s="13" t="s">
        <v>561</v>
      </c>
      <c r="G228" s="13" t="s">
        <v>177</v>
      </c>
      <c r="H228" s="13" t="s">
        <v>170</v>
      </c>
      <c r="I228" s="15" t="s">
        <v>451</v>
      </c>
      <c r="J228" s="15" t="s">
        <v>172</v>
      </c>
      <c r="K228" s="15" t="s">
        <v>195</v>
      </c>
      <c r="L228" s="15" t="s">
        <v>230</v>
      </c>
      <c r="M228" s="21" t="n">
        <v>3</v>
      </c>
      <c r="N228" s="22" t="n">
        <v>45</v>
      </c>
      <c r="O228" s="22" t="n">
        <v>24</v>
      </c>
      <c r="P228" s="22" t="n">
        <f aca="false">ROUND(M228*N228*(1-T228),2)</f>
        <v>135</v>
      </c>
      <c r="Q228" s="22" t="n">
        <f aca="false">ROUND(M228*O228,2)</f>
        <v>72</v>
      </c>
      <c r="R228" s="22" t="n">
        <f aca="false">P228-Q228</f>
        <v>63</v>
      </c>
      <c r="S228" s="23" t="n">
        <f aca="false">IF(P228=0,0,R228/P228)</f>
        <v>0.466666666666667</v>
      </c>
      <c r="T228" s="23" t="n">
        <v>0</v>
      </c>
    </row>
    <row r="229" customFormat="false" ht="15" hidden="false" customHeight="false" outlineLevel="0" collapsed="false">
      <c r="A229" s="24" t="n">
        <v>228</v>
      </c>
      <c r="B229" s="9" t="s">
        <v>562</v>
      </c>
      <c r="C229" s="25" t="n">
        <v>45745</v>
      </c>
      <c r="D229" s="25" t="n">
        <v>45750</v>
      </c>
      <c r="E229" s="9" t="s">
        <v>150</v>
      </c>
      <c r="F229" s="9" t="s">
        <v>563</v>
      </c>
      <c r="G229" s="9" t="s">
        <v>169</v>
      </c>
      <c r="H229" s="9" t="s">
        <v>208</v>
      </c>
      <c r="I229" s="17" t="s">
        <v>242</v>
      </c>
      <c r="J229" s="17" t="s">
        <v>158</v>
      </c>
      <c r="K229" s="17" t="s">
        <v>159</v>
      </c>
      <c r="L229" s="17" t="s">
        <v>248</v>
      </c>
      <c r="M229" s="26" t="n">
        <v>7</v>
      </c>
      <c r="N229" s="27" t="n">
        <v>165</v>
      </c>
      <c r="O229" s="27" t="n">
        <v>78</v>
      </c>
      <c r="P229" s="27" t="n">
        <f aca="false">ROUND(M229*N229*(1-T229),2)</f>
        <v>1039.5</v>
      </c>
      <c r="Q229" s="27" t="n">
        <f aca="false">ROUND(M229*O229,2)</f>
        <v>546</v>
      </c>
      <c r="R229" s="27" t="n">
        <f aca="false">P229-Q229</f>
        <v>493.5</v>
      </c>
      <c r="S229" s="28" t="n">
        <f aca="false">IF(P229=0,0,R229/P229)</f>
        <v>0.474747474747475</v>
      </c>
      <c r="T229" s="28" t="n">
        <v>0.1</v>
      </c>
    </row>
    <row r="230" customFormat="false" ht="15" hidden="false" customHeight="false" outlineLevel="0" collapsed="false">
      <c r="A230" s="19" t="n">
        <v>229</v>
      </c>
      <c r="B230" s="13" t="s">
        <v>562</v>
      </c>
      <c r="C230" s="20" t="n">
        <v>45745</v>
      </c>
      <c r="D230" s="20" t="n">
        <v>45750</v>
      </c>
      <c r="E230" s="13" t="s">
        <v>150</v>
      </c>
      <c r="F230" s="13" t="s">
        <v>563</v>
      </c>
      <c r="G230" s="13" t="s">
        <v>169</v>
      </c>
      <c r="H230" s="13" t="s">
        <v>208</v>
      </c>
      <c r="I230" s="15" t="s">
        <v>242</v>
      </c>
      <c r="J230" s="15" t="s">
        <v>155</v>
      </c>
      <c r="K230" s="15" t="s">
        <v>288</v>
      </c>
      <c r="L230" s="15" t="s">
        <v>312</v>
      </c>
      <c r="M230" s="21" t="n">
        <v>2</v>
      </c>
      <c r="N230" s="22" t="n">
        <v>75</v>
      </c>
      <c r="O230" s="22" t="n">
        <v>38</v>
      </c>
      <c r="P230" s="22" t="n">
        <f aca="false">ROUND(M230*N230*(1-T230),2)</f>
        <v>150</v>
      </c>
      <c r="Q230" s="22" t="n">
        <f aca="false">ROUND(M230*O230,2)</f>
        <v>76</v>
      </c>
      <c r="R230" s="22" t="n">
        <f aca="false">P230-Q230</f>
        <v>74</v>
      </c>
      <c r="S230" s="23" t="n">
        <f aca="false">IF(P230=0,0,R230/P230)</f>
        <v>0.493333333333333</v>
      </c>
      <c r="T230" s="23" t="n">
        <v>0</v>
      </c>
    </row>
    <row r="231" customFormat="false" ht="15" hidden="false" customHeight="false" outlineLevel="0" collapsed="false">
      <c r="A231" s="24" t="n">
        <v>230</v>
      </c>
      <c r="B231" s="9" t="s">
        <v>564</v>
      </c>
      <c r="C231" s="25" t="n">
        <v>45745</v>
      </c>
      <c r="D231" s="25" t="n">
        <v>45747</v>
      </c>
      <c r="E231" s="9" t="s">
        <v>167</v>
      </c>
      <c r="F231" s="9" t="s">
        <v>565</v>
      </c>
      <c r="G231" s="9" t="s">
        <v>152</v>
      </c>
      <c r="H231" s="9" t="s">
        <v>186</v>
      </c>
      <c r="I231" s="17" t="s">
        <v>187</v>
      </c>
      <c r="J231" s="17" t="s">
        <v>172</v>
      </c>
      <c r="K231" s="17" t="s">
        <v>195</v>
      </c>
      <c r="L231" s="17" t="s">
        <v>230</v>
      </c>
      <c r="M231" s="26" t="n">
        <v>3</v>
      </c>
      <c r="N231" s="27" t="n">
        <v>45</v>
      </c>
      <c r="O231" s="27" t="n">
        <v>24</v>
      </c>
      <c r="P231" s="27" t="n">
        <f aca="false">ROUND(M231*N231*(1-T231),2)</f>
        <v>135</v>
      </c>
      <c r="Q231" s="27" t="n">
        <f aca="false">ROUND(M231*O231,2)</f>
        <v>72</v>
      </c>
      <c r="R231" s="27" t="n">
        <f aca="false">P231-Q231</f>
        <v>63</v>
      </c>
      <c r="S231" s="28" t="n">
        <f aca="false">IF(P231=0,0,R231/P231)</f>
        <v>0.466666666666667</v>
      </c>
      <c r="T231" s="28" t="n">
        <v>0</v>
      </c>
    </row>
    <row r="232" customFormat="false" ht="15" hidden="false" customHeight="false" outlineLevel="0" collapsed="false">
      <c r="A232" s="19" t="n">
        <v>231</v>
      </c>
      <c r="B232" s="13" t="s">
        <v>566</v>
      </c>
      <c r="C232" s="20" t="n">
        <v>45745</v>
      </c>
      <c r="D232" s="20" t="n">
        <v>45749</v>
      </c>
      <c r="E232" s="13" t="s">
        <v>167</v>
      </c>
      <c r="F232" s="13" t="s">
        <v>567</v>
      </c>
      <c r="G232" s="13" t="s">
        <v>152</v>
      </c>
      <c r="H232" s="13" t="s">
        <v>186</v>
      </c>
      <c r="I232" s="15" t="s">
        <v>187</v>
      </c>
      <c r="J232" s="15" t="s">
        <v>155</v>
      </c>
      <c r="K232" s="15" t="s">
        <v>164</v>
      </c>
      <c r="L232" s="15" t="s">
        <v>257</v>
      </c>
      <c r="M232" s="21" t="n">
        <v>1</v>
      </c>
      <c r="N232" s="22" t="n">
        <v>560</v>
      </c>
      <c r="O232" s="22" t="n">
        <v>445</v>
      </c>
      <c r="P232" s="22" t="n">
        <f aca="false">ROUND(M232*N232*(1-T232),2)</f>
        <v>560</v>
      </c>
      <c r="Q232" s="22" t="n">
        <f aca="false">ROUND(M232*O232,2)</f>
        <v>445</v>
      </c>
      <c r="R232" s="22" t="n">
        <f aca="false">P232-Q232</f>
        <v>115</v>
      </c>
      <c r="S232" s="23" t="n">
        <f aca="false">IF(P232=0,0,R232/P232)</f>
        <v>0.205357142857143</v>
      </c>
      <c r="T232" s="23" t="n">
        <v>0</v>
      </c>
    </row>
    <row r="233" customFormat="false" ht="15" hidden="false" customHeight="false" outlineLevel="0" collapsed="false">
      <c r="A233" s="24" t="n">
        <v>232</v>
      </c>
      <c r="B233" s="9" t="s">
        <v>568</v>
      </c>
      <c r="C233" s="25" t="n">
        <v>45745</v>
      </c>
      <c r="D233" s="25" t="n">
        <v>45745</v>
      </c>
      <c r="E233" s="9" t="s">
        <v>179</v>
      </c>
      <c r="F233" s="9" t="s">
        <v>162</v>
      </c>
      <c r="G233" s="9" t="s">
        <v>152</v>
      </c>
      <c r="H233" s="9" t="s">
        <v>153</v>
      </c>
      <c r="I233" s="17" t="s">
        <v>154</v>
      </c>
      <c r="J233" s="17" t="s">
        <v>158</v>
      </c>
      <c r="K233" s="17" t="s">
        <v>243</v>
      </c>
      <c r="L233" s="17" t="s">
        <v>244</v>
      </c>
      <c r="M233" s="26" t="n">
        <v>6</v>
      </c>
      <c r="N233" s="27" t="n">
        <v>980</v>
      </c>
      <c r="O233" s="27" t="n">
        <v>610</v>
      </c>
      <c r="P233" s="27" t="n">
        <f aca="false">ROUND(M233*N233*(1-T233),2)</f>
        <v>4998</v>
      </c>
      <c r="Q233" s="27" t="n">
        <f aca="false">ROUND(M233*O233,2)</f>
        <v>3660</v>
      </c>
      <c r="R233" s="27" t="n">
        <f aca="false">P233-Q233</f>
        <v>1338</v>
      </c>
      <c r="S233" s="28" t="n">
        <f aca="false">IF(P233=0,0,R233/P233)</f>
        <v>0.267707082833133</v>
      </c>
      <c r="T233" s="28" t="n">
        <v>0.15</v>
      </c>
    </row>
    <row r="234" customFormat="false" ht="15" hidden="false" customHeight="false" outlineLevel="0" collapsed="false">
      <c r="A234" s="19" t="n">
        <v>233</v>
      </c>
      <c r="B234" s="13" t="s">
        <v>569</v>
      </c>
      <c r="C234" s="20" t="n">
        <v>45745</v>
      </c>
      <c r="D234" s="20" t="n">
        <v>45750</v>
      </c>
      <c r="E234" s="13" t="s">
        <v>150</v>
      </c>
      <c r="F234" s="13" t="s">
        <v>570</v>
      </c>
      <c r="G234" s="13" t="s">
        <v>177</v>
      </c>
      <c r="H234" s="13" t="s">
        <v>208</v>
      </c>
      <c r="I234" s="15" t="s">
        <v>242</v>
      </c>
      <c r="J234" s="15" t="s">
        <v>172</v>
      </c>
      <c r="K234" s="15" t="s">
        <v>195</v>
      </c>
      <c r="L234" s="15" t="s">
        <v>196</v>
      </c>
      <c r="M234" s="21" t="n">
        <v>1</v>
      </c>
      <c r="N234" s="22" t="n">
        <v>58</v>
      </c>
      <c r="O234" s="22" t="n">
        <v>31</v>
      </c>
      <c r="P234" s="22" t="n">
        <f aca="false">ROUND(M234*N234*(1-T234),2)</f>
        <v>58</v>
      </c>
      <c r="Q234" s="22" t="n">
        <f aca="false">ROUND(M234*O234,2)</f>
        <v>31</v>
      </c>
      <c r="R234" s="22" t="n">
        <f aca="false">P234-Q234</f>
        <v>27</v>
      </c>
      <c r="S234" s="23" t="n">
        <f aca="false">IF(P234=0,0,R234/P234)</f>
        <v>0.46551724137931</v>
      </c>
      <c r="T234" s="23" t="n">
        <v>0</v>
      </c>
    </row>
    <row r="235" customFormat="false" ht="15" hidden="false" customHeight="false" outlineLevel="0" collapsed="false">
      <c r="A235" s="24" t="n">
        <v>234</v>
      </c>
      <c r="B235" s="9" t="s">
        <v>569</v>
      </c>
      <c r="C235" s="25" t="n">
        <v>45745</v>
      </c>
      <c r="D235" s="25" t="n">
        <v>45750</v>
      </c>
      <c r="E235" s="9" t="s">
        <v>150</v>
      </c>
      <c r="F235" s="9" t="s">
        <v>570</v>
      </c>
      <c r="G235" s="9" t="s">
        <v>177</v>
      </c>
      <c r="H235" s="9" t="s">
        <v>208</v>
      </c>
      <c r="I235" s="17" t="s">
        <v>242</v>
      </c>
      <c r="J235" s="17" t="s">
        <v>158</v>
      </c>
      <c r="K235" s="17" t="s">
        <v>199</v>
      </c>
      <c r="L235" s="17" t="s">
        <v>259</v>
      </c>
      <c r="M235" s="26" t="n">
        <v>1</v>
      </c>
      <c r="N235" s="27" t="n">
        <v>320</v>
      </c>
      <c r="O235" s="27" t="n">
        <v>185</v>
      </c>
      <c r="P235" s="27" t="n">
        <f aca="false">ROUND(M235*N235*(1-T235),2)</f>
        <v>320</v>
      </c>
      <c r="Q235" s="27" t="n">
        <f aca="false">ROUND(M235*O235,2)</f>
        <v>185</v>
      </c>
      <c r="R235" s="27" t="n">
        <f aca="false">P235-Q235</f>
        <v>135</v>
      </c>
      <c r="S235" s="28" t="n">
        <f aca="false">IF(P235=0,0,R235/P235)</f>
        <v>0.421875</v>
      </c>
      <c r="T235" s="28" t="n">
        <v>0</v>
      </c>
    </row>
    <row r="236" customFormat="false" ht="15" hidden="false" customHeight="false" outlineLevel="0" collapsed="false">
      <c r="A236" s="19" t="n">
        <v>235</v>
      </c>
      <c r="B236" s="13" t="s">
        <v>571</v>
      </c>
      <c r="C236" s="20" t="n">
        <v>45746</v>
      </c>
      <c r="D236" s="20" t="n">
        <v>45752</v>
      </c>
      <c r="E236" s="13" t="s">
        <v>150</v>
      </c>
      <c r="F236" s="13" t="s">
        <v>476</v>
      </c>
      <c r="G236" s="13" t="s">
        <v>177</v>
      </c>
      <c r="H236" s="13" t="s">
        <v>208</v>
      </c>
      <c r="I236" s="15" t="s">
        <v>247</v>
      </c>
      <c r="J236" s="15" t="s">
        <v>155</v>
      </c>
      <c r="K236" s="15" t="s">
        <v>288</v>
      </c>
      <c r="L236" s="15" t="s">
        <v>312</v>
      </c>
      <c r="M236" s="21" t="n">
        <v>1</v>
      </c>
      <c r="N236" s="22" t="n">
        <v>75</v>
      </c>
      <c r="O236" s="22" t="n">
        <v>38</v>
      </c>
      <c r="P236" s="22" t="n">
        <f aca="false">ROUND(M236*N236*(1-T236),2)</f>
        <v>75</v>
      </c>
      <c r="Q236" s="22" t="n">
        <f aca="false">ROUND(M236*O236,2)</f>
        <v>38</v>
      </c>
      <c r="R236" s="22" t="n">
        <f aca="false">P236-Q236</f>
        <v>37</v>
      </c>
      <c r="S236" s="23" t="n">
        <f aca="false">IF(P236=0,0,R236/P236)</f>
        <v>0.493333333333333</v>
      </c>
      <c r="T236" s="23" t="n">
        <v>0</v>
      </c>
    </row>
    <row r="237" customFormat="false" ht="15" hidden="false" customHeight="false" outlineLevel="0" collapsed="false">
      <c r="A237" s="24" t="n">
        <v>236</v>
      </c>
      <c r="B237" s="9" t="s">
        <v>572</v>
      </c>
      <c r="C237" s="25" t="n">
        <v>45746</v>
      </c>
      <c r="D237" s="25" t="n">
        <v>45751</v>
      </c>
      <c r="E237" s="9" t="s">
        <v>150</v>
      </c>
      <c r="F237" s="9" t="s">
        <v>573</v>
      </c>
      <c r="G237" s="9" t="s">
        <v>152</v>
      </c>
      <c r="H237" s="9" t="s">
        <v>208</v>
      </c>
      <c r="I237" s="17" t="s">
        <v>242</v>
      </c>
      <c r="J237" s="17" t="s">
        <v>172</v>
      </c>
      <c r="K237" s="17" t="s">
        <v>173</v>
      </c>
      <c r="L237" s="17" t="s">
        <v>174</v>
      </c>
      <c r="M237" s="26" t="n">
        <v>4</v>
      </c>
      <c r="N237" s="27" t="n">
        <v>64</v>
      </c>
      <c r="O237" s="27" t="n">
        <v>49</v>
      </c>
      <c r="P237" s="27" t="n">
        <f aca="false">ROUND(M237*N237*(1-T237),2)</f>
        <v>204.8</v>
      </c>
      <c r="Q237" s="27" t="n">
        <f aca="false">ROUND(M237*O237,2)</f>
        <v>196</v>
      </c>
      <c r="R237" s="27" t="n">
        <f aca="false">P237-Q237</f>
        <v>8.80000000000001</v>
      </c>
      <c r="S237" s="28" t="n">
        <f aca="false">IF(P237=0,0,R237/P237)</f>
        <v>0.0429687500000001</v>
      </c>
      <c r="T237" s="28" t="n">
        <v>0.2</v>
      </c>
    </row>
    <row r="238" customFormat="false" ht="15" hidden="false" customHeight="false" outlineLevel="0" collapsed="false">
      <c r="A238" s="19" t="n">
        <v>237</v>
      </c>
      <c r="B238" s="13" t="s">
        <v>572</v>
      </c>
      <c r="C238" s="20" t="n">
        <v>45746</v>
      </c>
      <c r="D238" s="20" t="n">
        <v>45751</v>
      </c>
      <c r="E238" s="13" t="s">
        <v>150</v>
      </c>
      <c r="F238" s="13" t="s">
        <v>573</v>
      </c>
      <c r="G238" s="13" t="s">
        <v>152</v>
      </c>
      <c r="H238" s="13" t="s">
        <v>208</v>
      </c>
      <c r="I238" s="15" t="s">
        <v>242</v>
      </c>
      <c r="J238" s="15" t="s">
        <v>172</v>
      </c>
      <c r="K238" s="15" t="s">
        <v>191</v>
      </c>
      <c r="L238" s="15" t="s">
        <v>192</v>
      </c>
      <c r="M238" s="21" t="n">
        <v>3</v>
      </c>
      <c r="N238" s="22" t="n">
        <v>28</v>
      </c>
      <c r="O238" s="22" t="n">
        <v>13</v>
      </c>
      <c r="P238" s="22" t="n">
        <f aca="false">ROUND(M238*N238*(1-T238),2)</f>
        <v>84</v>
      </c>
      <c r="Q238" s="22" t="n">
        <f aca="false">ROUND(M238*O238,2)</f>
        <v>39</v>
      </c>
      <c r="R238" s="22" t="n">
        <f aca="false">P238-Q238</f>
        <v>45</v>
      </c>
      <c r="S238" s="23" t="n">
        <f aca="false">IF(P238=0,0,R238/P238)</f>
        <v>0.535714285714286</v>
      </c>
      <c r="T238" s="23" t="n">
        <v>0</v>
      </c>
    </row>
    <row r="239" customFormat="false" ht="15" hidden="false" customHeight="false" outlineLevel="0" collapsed="false">
      <c r="A239" s="24" t="n">
        <v>238</v>
      </c>
      <c r="B239" s="9" t="s">
        <v>574</v>
      </c>
      <c r="C239" s="25" t="n">
        <v>45747</v>
      </c>
      <c r="D239" s="25" t="n">
        <v>45751</v>
      </c>
      <c r="E239" s="9" t="s">
        <v>150</v>
      </c>
      <c r="F239" s="9" t="s">
        <v>414</v>
      </c>
      <c r="G239" s="9" t="s">
        <v>169</v>
      </c>
      <c r="H239" s="9" t="s">
        <v>170</v>
      </c>
      <c r="I239" s="17" t="s">
        <v>229</v>
      </c>
      <c r="J239" s="17" t="s">
        <v>172</v>
      </c>
      <c r="K239" s="17" t="s">
        <v>173</v>
      </c>
      <c r="L239" s="17" t="s">
        <v>174</v>
      </c>
      <c r="M239" s="26" t="n">
        <v>1</v>
      </c>
      <c r="N239" s="27" t="n">
        <v>64</v>
      </c>
      <c r="O239" s="27" t="n">
        <v>49</v>
      </c>
      <c r="P239" s="27" t="n">
        <f aca="false">ROUND(M239*N239*(1-T239),2)</f>
        <v>64</v>
      </c>
      <c r="Q239" s="27" t="n">
        <f aca="false">ROUND(M239*O239,2)</f>
        <v>49</v>
      </c>
      <c r="R239" s="27" t="n">
        <f aca="false">P239-Q239</f>
        <v>15</v>
      </c>
      <c r="S239" s="28" t="n">
        <f aca="false">IF(P239=0,0,R239/P239)</f>
        <v>0.234375</v>
      </c>
      <c r="T239" s="28" t="n">
        <v>0</v>
      </c>
    </row>
    <row r="240" customFormat="false" ht="15" hidden="false" customHeight="false" outlineLevel="0" collapsed="false">
      <c r="A240" s="19" t="n">
        <v>239</v>
      </c>
      <c r="B240" s="13" t="s">
        <v>575</v>
      </c>
      <c r="C240" s="20" t="n">
        <v>45747</v>
      </c>
      <c r="D240" s="20" t="n">
        <v>45749</v>
      </c>
      <c r="E240" s="13" t="s">
        <v>184</v>
      </c>
      <c r="F240" s="13" t="s">
        <v>563</v>
      </c>
      <c r="G240" s="13" t="s">
        <v>169</v>
      </c>
      <c r="H240" s="13" t="s">
        <v>153</v>
      </c>
      <c r="I240" s="15" t="s">
        <v>163</v>
      </c>
      <c r="J240" s="15" t="s">
        <v>158</v>
      </c>
      <c r="K240" s="15" t="s">
        <v>159</v>
      </c>
      <c r="L240" s="15" t="s">
        <v>182</v>
      </c>
      <c r="M240" s="21" t="n">
        <v>2</v>
      </c>
      <c r="N240" s="22" t="n">
        <v>115</v>
      </c>
      <c r="O240" s="22" t="n">
        <v>52</v>
      </c>
      <c r="P240" s="22" t="n">
        <f aca="false">ROUND(M240*N240*(1-T240),2)</f>
        <v>230</v>
      </c>
      <c r="Q240" s="22" t="n">
        <f aca="false">ROUND(M240*O240,2)</f>
        <v>104</v>
      </c>
      <c r="R240" s="22" t="n">
        <f aca="false">P240-Q240</f>
        <v>126</v>
      </c>
      <c r="S240" s="23" t="n">
        <f aca="false">IF(P240=0,0,R240/P240)</f>
        <v>0.547826086956522</v>
      </c>
      <c r="T240" s="23" t="n">
        <v>0</v>
      </c>
    </row>
    <row r="241" customFormat="false" ht="15" hidden="false" customHeight="false" outlineLevel="0" collapsed="false">
      <c r="A241" s="24" t="n">
        <v>240</v>
      </c>
      <c r="B241" s="9" t="s">
        <v>576</v>
      </c>
      <c r="C241" s="25" t="n">
        <v>45747</v>
      </c>
      <c r="D241" s="25" t="n">
        <v>45750</v>
      </c>
      <c r="E241" s="9" t="s">
        <v>167</v>
      </c>
      <c r="F241" s="9" t="s">
        <v>577</v>
      </c>
      <c r="G241" s="9" t="s">
        <v>177</v>
      </c>
      <c r="H241" s="9" t="s">
        <v>170</v>
      </c>
      <c r="I241" s="17" t="s">
        <v>171</v>
      </c>
      <c r="J241" s="17" t="s">
        <v>172</v>
      </c>
      <c r="K241" s="17" t="s">
        <v>195</v>
      </c>
      <c r="L241" s="17" t="s">
        <v>196</v>
      </c>
      <c r="M241" s="26" t="n">
        <v>2</v>
      </c>
      <c r="N241" s="27" t="n">
        <v>58</v>
      </c>
      <c r="O241" s="27" t="n">
        <v>31</v>
      </c>
      <c r="P241" s="27" t="n">
        <f aca="false">ROUND(M241*N241*(1-T241),2)</f>
        <v>116</v>
      </c>
      <c r="Q241" s="27" t="n">
        <f aca="false">ROUND(M241*O241,2)</f>
        <v>62</v>
      </c>
      <c r="R241" s="27" t="n">
        <f aca="false">P241-Q241</f>
        <v>54</v>
      </c>
      <c r="S241" s="28" t="n">
        <f aca="false">IF(P241=0,0,R241/P241)</f>
        <v>0.46551724137931</v>
      </c>
      <c r="T241" s="28" t="n">
        <v>0</v>
      </c>
    </row>
    <row r="242" customFormat="false" ht="15" hidden="false" customHeight="false" outlineLevel="0" collapsed="false">
      <c r="A242" s="19" t="n">
        <v>241</v>
      </c>
      <c r="B242" s="13" t="s">
        <v>578</v>
      </c>
      <c r="C242" s="20" t="n">
        <v>45747</v>
      </c>
      <c r="D242" s="20" t="n">
        <v>45751</v>
      </c>
      <c r="E242" s="13" t="s">
        <v>150</v>
      </c>
      <c r="F242" s="13" t="s">
        <v>246</v>
      </c>
      <c r="G242" s="13" t="s">
        <v>169</v>
      </c>
      <c r="H242" s="13" t="s">
        <v>153</v>
      </c>
      <c r="I242" s="15" t="s">
        <v>233</v>
      </c>
      <c r="J242" s="15" t="s">
        <v>155</v>
      </c>
      <c r="K242" s="15" t="s">
        <v>164</v>
      </c>
      <c r="L242" s="15" t="s">
        <v>257</v>
      </c>
      <c r="M242" s="21" t="n">
        <v>3</v>
      </c>
      <c r="N242" s="22" t="n">
        <v>560</v>
      </c>
      <c r="O242" s="22" t="n">
        <v>445</v>
      </c>
      <c r="P242" s="22" t="n">
        <f aca="false">ROUND(M242*N242*(1-T242),2)</f>
        <v>1344</v>
      </c>
      <c r="Q242" s="22" t="n">
        <f aca="false">ROUND(M242*O242,2)</f>
        <v>1335</v>
      </c>
      <c r="R242" s="22" t="n">
        <f aca="false">P242-Q242</f>
        <v>9</v>
      </c>
      <c r="S242" s="23" t="n">
        <f aca="false">IF(P242=0,0,R242/P242)</f>
        <v>0.00669642857142857</v>
      </c>
      <c r="T242" s="23" t="n">
        <v>0.2</v>
      </c>
    </row>
    <row r="243" customFormat="false" ht="15" hidden="false" customHeight="false" outlineLevel="0" collapsed="false">
      <c r="A243" s="24" t="n">
        <v>242</v>
      </c>
      <c r="B243" s="9" t="s">
        <v>579</v>
      </c>
      <c r="C243" s="25" t="n">
        <v>45747</v>
      </c>
      <c r="D243" s="25" t="n">
        <v>45752</v>
      </c>
      <c r="E243" s="9" t="s">
        <v>150</v>
      </c>
      <c r="F243" s="9" t="s">
        <v>580</v>
      </c>
      <c r="G243" s="9" t="s">
        <v>177</v>
      </c>
      <c r="H243" s="9" t="s">
        <v>186</v>
      </c>
      <c r="I243" s="17" t="s">
        <v>187</v>
      </c>
      <c r="J243" s="17" t="s">
        <v>172</v>
      </c>
      <c r="K243" s="17" t="s">
        <v>191</v>
      </c>
      <c r="L243" s="17" t="s">
        <v>192</v>
      </c>
      <c r="M243" s="26" t="n">
        <v>3</v>
      </c>
      <c r="N243" s="27" t="n">
        <v>28</v>
      </c>
      <c r="O243" s="27" t="n">
        <v>13</v>
      </c>
      <c r="P243" s="27" t="n">
        <f aca="false">ROUND(M243*N243*(1-T243),2)</f>
        <v>84</v>
      </c>
      <c r="Q243" s="27" t="n">
        <f aca="false">ROUND(M243*O243,2)</f>
        <v>39</v>
      </c>
      <c r="R243" s="27" t="n">
        <f aca="false">P243-Q243</f>
        <v>45</v>
      </c>
      <c r="S243" s="28" t="n">
        <f aca="false">IF(P243=0,0,R243/P243)</f>
        <v>0.535714285714286</v>
      </c>
      <c r="T243" s="28" t="n">
        <v>0</v>
      </c>
    </row>
    <row r="244" customFormat="false" ht="15" hidden="false" customHeight="false" outlineLevel="0" collapsed="false">
      <c r="A244" s="19" t="n">
        <v>243</v>
      </c>
      <c r="B244" s="13" t="s">
        <v>581</v>
      </c>
      <c r="C244" s="20" t="n">
        <v>45747</v>
      </c>
      <c r="D244" s="20" t="n">
        <v>45753</v>
      </c>
      <c r="E244" s="13" t="s">
        <v>150</v>
      </c>
      <c r="F244" s="13" t="s">
        <v>286</v>
      </c>
      <c r="G244" s="13" t="s">
        <v>177</v>
      </c>
      <c r="H244" s="13" t="s">
        <v>153</v>
      </c>
      <c r="I244" s="15" t="s">
        <v>236</v>
      </c>
      <c r="J244" s="15" t="s">
        <v>158</v>
      </c>
      <c r="K244" s="15" t="s">
        <v>210</v>
      </c>
      <c r="L244" s="15" t="s">
        <v>211</v>
      </c>
      <c r="M244" s="21" t="n">
        <v>3</v>
      </c>
      <c r="N244" s="22" t="n">
        <v>640</v>
      </c>
      <c r="O244" s="22" t="n">
        <v>460</v>
      </c>
      <c r="P244" s="22" t="n">
        <f aca="false">ROUND(M244*N244*(1-T244),2)</f>
        <v>1728</v>
      </c>
      <c r="Q244" s="22" t="n">
        <f aca="false">ROUND(M244*O244,2)</f>
        <v>1380</v>
      </c>
      <c r="R244" s="22" t="n">
        <f aca="false">P244-Q244</f>
        <v>348</v>
      </c>
      <c r="S244" s="23" t="n">
        <f aca="false">IF(P244=0,0,R244/P244)</f>
        <v>0.201388888888889</v>
      </c>
      <c r="T244" s="23" t="n">
        <v>0.1</v>
      </c>
    </row>
    <row r="245" customFormat="false" ht="15" hidden="false" customHeight="false" outlineLevel="0" collapsed="false">
      <c r="A245" s="24" t="n">
        <v>244</v>
      </c>
      <c r="B245" s="9" t="s">
        <v>582</v>
      </c>
      <c r="C245" s="25" t="n">
        <v>45747</v>
      </c>
      <c r="D245" s="25" t="n">
        <v>45747</v>
      </c>
      <c r="E245" s="9" t="s">
        <v>179</v>
      </c>
      <c r="F245" s="9" t="s">
        <v>583</v>
      </c>
      <c r="G245" s="9" t="s">
        <v>169</v>
      </c>
      <c r="H245" s="9" t="s">
        <v>153</v>
      </c>
      <c r="I245" s="17" t="s">
        <v>154</v>
      </c>
      <c r="J245" s="17" t="s">
        <v>158</v>
      </c>
      <c r="K245" s="17" t="s">
        <v>210</v>
      </c>
      <c r="L245" s="17" t="s">
        <v>265</v>
      </c>
      <c r="M245" s="26" t="n">
        <v>3</v>
      </c>
      <c r="N245" s="27" t="n">
        <v>790</v>
      </c>
      <c r="O245" s="27" t="n">
        <v>645</v>
      </c>
      <c r="P245" s="27" t="n">
        <f aca="false">ROUND(M245*N245*(1-T245),2)</f>
        <v>1777.5</v>
      </c>
      <c r="Q245" s="27" t="n">
        <f aca="false">ROUND(M245*O245,2)</f>
        <v>1935</v>
      </c>
      <c r="R245" s="27" t="n">
        <f aca="false">P245-Q245</f>
        <v>-157.5</v>
      </c>
      <c r="S245" s="28" t="n">
        <f aca="false">IF(P245=0,0,R245/P245)</f>
        <v>-0.0886075949367089</v>
      </c>
      <c r="T245" s="28" t="n">
        <v>0.25</v>
      </c>
    </row>
    <row r="246" customFormat="false" ht="15" hidden="false" customHeight="false" outlineLevel="0" collapsed="false">
      <c r="A246" s="19" t="n">
        <v>245</v>
      </c>
      <c r="B246" s="13" t="s">
        <v>584</v>
      </c>
      <c r="C246" s="20" t="n">
        <v>45748</v>
      </c>
      <c r="D246" s="20" t="n">
        <v>45751</v>
      </c>
      <c r="E246" s="13" t="s">
        <v>167</v>
      </c>
      <c r="F246" s="13" t="s">
        <v>314</v>
      </c>
      <c r="G246" s="13" t="s">
        <v>177</v>
      </c>
      <c r="H246" s="13" t="s">
        <v>208</v>
      </c>
      <c r="I246" s="15" t="s">
        <v>242</v>
      </c>
      <c r="J246" s="15" t="s">
        <v>172</v>
      </c>
      <c r="K246" s="15" t="s">
        <v>173</v>
      </c>
      <c r="L246" s="15" t="s">
        <v>237</v>
      </c>
      <c r="M246" s="21" t="n">
        <v>3</v>
      </c>
      <c r="N246" s="22" t="n">
        <v>42</v>
      </c>
      <c r="O246" s="22" t="n">
        <v>21</v>
      </c>
      <c r="P246" s="22" t="n">
        <f aca="false">ROUND(M246*N246*(1-T246),2)</f>
        <v>126</v>
      </c>
      <c r="Q246" s="22" t="n">
        <f aca="false">ROUND(M246*O246,2)</f>
        <v>63</v>
      </c>
      <c r="R246" s="22" t="n">
        <f aca="false">P246-Q246</f>
        <v>63</v>
      </c>
      <c r="S246" s="23" t="n">
        <f aca="false">IF(P246=0,0,R246/P246)</f>
        <v>0.5</v>
      </c>
      <c r="T246" s="23" t="n">
        <v>0</v>
      </c>
    </row>
    <row r="247" customFormat="false" ht="15" hidden="false" customHeight="false" outlineLevel="0" collapsed="false">
      <c r="A247" s="24" t="n">
        <v>246</v>
      </c>
      <c r="B247" s="9" t="s">
        <v>585</v>
      </c>
      <c r="C247" s="25" t="n">
        <v>45748</v>
      </c>
      <c r="D247" s="25" t="n">
        <v>45754</v>
      </c>
      <c r="E247" s="9" t="s">
        <v>150</v>
      </c>
      <c r="F247" s="9" t="s">
        <v>586</v>
      </c>
      <c r="G247" s="9" t="s">
        <v>169</v>
      </c>
      <c r="H247" s="9" t="s">
        <v>170</v>
      </c>
      <c r="I247" s="17" t="s">
        <v>271</v>
      </c>
      <c r="J247" s="17" t="s">
        <v>172</v>
      </c>
      <c r="K247" s="17" t="s">
        <v>204</v>
      </c>
      <c r="L247" s="17" t="s">
        <v>341</v>
      </c>
      <c r="M247" s="26" t="n">
        <v>1</v>
      </c>
      <c r="N247" s="27" t="n">
        <v>68</v>
      </c>
      <c r="O247" s="27" t="n">
        <v>36</v>
      </c>
      <c r="P247" s="27" t="n">
        <f aca="false">ROUND(M247*N247*(1-T247),2)</f>
        <v>68</v>
      </c>
      <c r="Q247" s="27" t="n">
        <f aca="false">ROUND(M247*O247,2)</f>
        <v>36</v>
      </c>
      <c r="R247" s="27" t="n">
        <f aca="false">P247-Q247</f>
        <v>32</v>
      </c>
      <c r="S247" s="28" t="n">
        <f aca="false">IF(P247=0,0,R247/P247)</f>
        <v>0.470588235294118</v>
      </c>
      <c r="T247" s="28" t="n">
        <v>0</v>
      </c>
    </row>
    <row r="248" customFormat="false" ht="15" hidden="false" customHeight="false" outlineLevel="0" collapsed="false">
      <c r="A248" s="19" t="n">
        <v>247</v>
      </c>
      <c r="B248" s="13" t="s">
        <v>587</v>
      </c>
      <c r="C248" s="20" t="n">
        <v>45749</v>
      </c>
      <c r="D248" s="20" t="n">
        <v>45754</v>
      </c>
      <c r="E248" s="13" t="s">
        <v>150</v>
      </c>
      <c r="F248" s="13" t="s">
        <v>588</v>
      </c>
      <c r="G248" s="13" t="s">
        <v>169</v>
      </c>
      <c r="H248" s="13" t="s">
        <v>208</v>
      </c>
      <c r="I248" s="15" t="s">
        <v>247</v>
      </c>
      <c r="J248" s="15" t="s">
        <v>158</v>
      </c>
      <c r="K248" s="15" t="s">
        <v>159</v>
      </c>
      <c r="L248" s="15" t="s">
        <v>160</v>
      </c>
      <c r="M248" s="21" t="n">
        <v>1</v>
      </c>
      <c r="N248" s="22" t="n">
        <v>389</v>
      </c>
      <c r="O248" s="22" t="n">
        <v>235</v>
      </c>
      <c r="P248" s="22" t="n">
        <f aca="false">ROUND(M248*N248*(1-T248),2)</f>
        <v>389</v>
      </c>
      <c r="Q248" s="22" t="n">
        <f aca="false">ROUND(M248*O248,2)</f>
        <v>235</v>
      </c>
      <c r="R248" s="22" t="n">
        <f aca="false">P248-Q248</f>
        <v>154</v>
      </c>
      <c r="S248" s="23" t="n">
        <f aca="false">IF(P248=0,0,R248/P248)</f>
        <v>0.395886889460154</v>
      </c>
      <c r="T248" s="23" t="n">
        <v>0</v>
      </c>
    </row>
    <row r="249" customFormat="false" ht="15" hidden="false" customHeight="false" outlineLevel="0" collapsed="false">
      <c r="A249" s="24" t="n">
        <v>248</v>
      </c>
      <c r="B249" s="9" t="s">
        <v>589</v>
      </c>
      <c r="C249" s="25" t="n">
        <v>45749</v>
      </c>
      <c r="D249" s="25" t="n">
        <v>45753</v>
      </c>
      <c r="E249" s="9" t="s">
        <v>167</v>
      </c>
      <c r="F249" s="9" t="s">
        <v>380</v>
      </c>
      <c r="G249" s="9" t="s">
        <v>177</v>
      </c>
      <c r="H249" s="9" t="s">
        <v>153</v>
      </c>
      <c r="I249" s="17" t="s">
        <v>181</v>
      </c>
      <c r="J249" s="17" t="s">
        <v>172</v>
      </c>
      <c r="K249" s="17" t="s">
        <v>195</v>
      </c>
      <c r="L249" s="17" t="s">
        <v>196</v>
      </c>
      <c r="M249" s="26" t="n">
        <v>6</v>
      </c>
      <c r="N249" s="27" t="n">
        <v>58</v>
      </c>
      <c r="O249" s="27" t="n">
        <v>31</v>
      </c>
      <c r="P249" s="27" t="n">
        <f aca="false">ROUND(M249*N249*(1-T249),2)</f>
        <v>330.6</v>
      </c>
      <c r="Q249" s="27" t="n">
        <f aca="false">ROUND(M249*O249,2)</f>
        <v>186</v>
      </c>
      <c r="R249" s="27" t="n">
        <f aca="false">P249-Q249</f>
        <v>144.6</v>
      </c>
      <c r="S249" s="28" t="n">
        <f aca="false">IF(P249=0,0,R249/P249)</f>
        <v>0.437386569872958</v>
      </c>
      <c r="T249" s="28" t="n">
        <v>0.05</v>
      </c>
    </row>
    <row r="250" customFormat="false" ht="15" hidden="false" customHeight="false" outlineLevel="0" collapsed="false">
      <c r="A250" s="19" t="n">
        <v>249</v>
      </c>
      <c r="B250" s="13" t="s">
        <v>590</v>
      </c>
      <c r="C250" s="20" t="n">
        <v>45750</v>
      </c>
      <c r="D250" s="20" t="n">
        <v>45751</v>
      </c>
      <c r="E250" s="13" t="s">
        <v>184</v>
      </c>
      <c r="F250" s="13" t="s">
        <v>591</v>
      </c>
      <c r="G250" s="13" t="s">
        <v>177</v>
      </c>
      <c r="H250" s="13" t="s">
        <v>186</v>
      </c>
      <c r="I250" s="15" t="s">
        <v>187</v>
      </c>
      <c r="J250" s="15" t="s">
        <v>158</v>
      </c>
      <c r="K250" s="15" t="s">
        <v>159</v>
      </c>
      <c r="L250" s="15" t="s">
        <v>182</v>
      </c>
      <c r="M250" s="21" t="n">
        <v>4</v>
      </c>
      <c r="N250" s="22" t="n">
        <v>115</v>
      </c>
      <c r="O250" s="22" t="n">
        <v>52</v>
      </c>
      <c r="P250" s="22" t="n">
        <f aca="false">ROUND(M250*N250*(1-T250),2)</f>
        <v>460</v>
      </c>
      <c r="Q250" s="22" t="n">
        <f aca="false">ROUND(M250*O250,2)</f>
        <v>208</v>
      </c>
      <c r="R250" s="22" t="n">
        <f aca="false">P250-Q250</f>
        <v>252</v>
      </c>
      <c r="S250" s="23" t="n">
        <f aca="false">IF(P250=0,0,R250/P250)</f>
        <v>0.547826086956522</v>
      </c>
      <c r="T250" s="23" t="n">
        <v>0</v>
      </c>
    </row>
    <row r="251" customFormat="false" ht="15" hidden="false" customHeight="false" outlineLevel="0" collapsed="false">
      <c r="A251" s="24" t="n">
        <v>250</v>
      </c>
      <c r="B251" s="9" t="s">
        <v>592</v>
      </c>
      <c r="C251" s="25" t="n">
        <v>45750</v>
      </c>
      <c r="D251" s="25" t="n">
        <v>45751</v>
      </c>
      <c r="E251" s="9" t="s">
        <v>184</v>
      </c>
      <c r="F251" s="9" t="s">
        <v>490</v>
      </c>
      <c r="G251" s="9" t="s">
        <v>177</v>
      </c>
      <c r="H251" s="9" t="s">
        <v>170</v>
      </c>
      <c r="I251" s="17" t="s">
        <v>171</v>
      </c>
      <c r="J251" s="17" t="s">
        <v>158</v>
      </c>
      <c r="K251" s="17" t="s">
        <v>199</v>
      </c>
      <c r="L251" s="17" t="s">
        <v>266</v>
      </c>
      <c r="M251" s="26" t="n">
        <v>2</v>
      </c>
      <c r="N251" s="27" t="n">
        <v>899</v>
      </c>
      <c r="O251" s="27" t="n">
        <v>540</v>
      </c>
      <c r="P251" s="27" t="n">
        <f aca="false">ROUND(M251*N251*(1-T251),2)</f>
        <v>1798</v>
      </c>
      <c r="Q251" s="27" t="n">
        <f aca="false">ROUND(M251*O251,2)</f>
        <v>1080</v>
      </c>
      <c r="R251" s="27" t="n">
        <f aca="false">P251-Q251</f>
        <v>718</v>
      </c>
      <c r="S251" s="28" t="n">
        <f aca="false">IF(P251=0,0,R251/P251)</f>
        <v>0.399332591768632</v>
      </c>
      <c r="T251" s="28" t="n">
        <v>0</v>
      </c>
    </row>
    <row r="252" customFormat="false" ht="15" hidden="false" customHeight="false" outlineLevel="0" collapsed="false">
      <c r="A252" s="19" t="n">
        <v>251</v>
      </c>
      <c r="B252" s="13" t="s">
        <v>593</v>
      </c>
      <c r="C252" s="20" t="n">
        <v>45750</v>
      </c>
      <c r="D252" s="20" t="n">
        <v>45754</v>
      </c>
      <c r="E252" s="13" t="s">
        <v>167</v>
      </c>
      <c r="F252" s="13" t="s">
        <v>180</v>
      </c>
      <c r="G252" s="13" t="s">
        <v>177</v>
      </c>
      <c r="H252" s="13" t="s">
        <v>170</v>
      </c>
      <c r="I252" s="15" t="s">
        <v>229</v>
      </c>
      <c r="J252" s="15" t="s">
        <v>155</v>
      </c>
      <c r="K252" s="15" t="s">
        <v>164</v>
      </c>
      <c r="L252" s="15" t="s">
        <v>165</v>
      </c>
      <c r="M252" s="21" t="n">
        <v>3</v>
      </c>
      <c r="N252" s="22" t="n">
        <v>920</v>
      </c>
      <c r="O252" s="22" t="n">
        <v>760</v>
      </c>
      <c r="P252" s="22" t="n">
        <f aca="false">ROUND(M252*N252*(1-T252),2)</f>
        <v>1932</v>
      </c>
      <c r="Q252" s="22" t="n">
        <f aca="false">ROUND(M252*O252,2)</f>
        <v>2280</v>
      </c>
      <c r="R252" s="22" t="n">
        <f aca="false">P252-Q252</f>
        <v>-348</v>
      </c>
      <c r="S252" s="23" t="n">
        <f aca="false">IF(P252=0,0,R252/P252)</f>
        <v>-0.180124223602484</v>
      </c>
      <c r="T252" s="23" t="n">
        <v>0.3</v>
      </c>
    </row>
    <row r="253" customFormat="false" ht="15" hidden="false" customHeight="false" outlineLevel="0" collapsed="false">
      <c r="A253" s="24" t="n">
        <v>252</v>
      </c>
      <c r="B253" s="9" t="s">
        <v>594</v>
      </c>
      <c r="C253" s="25" t="n">
        <v>45751</v>
      </c>
      <c r="D253" s="25" t="n">
        <v>45756</v>
      </c>
      <c r="E253" s="9" t="s">
        <v>150</v>
      </c>
      <c r="F253" s="9" t="s">
        <v>595</v>
      </c>
      <c r="G253" s="9" t="s">
        <v>169</v>
      </c>
      <c r="H253" s="9" t="s">
        <v>186</v>
      </c>
      <c r="I253" s="17" t="s">
        <v>187</v>
      </c>
      <c r="J253" s="17" t="s">
        <v>155</v>
      </c>
      <c r="K253" s="17" t="s">
        <v>164</v>
      </c>
      <c r="L253" s="17" t="s">
        <v>257</v>
      </c>
      <c r="M253" s="26" t="n">
        <v>2</v>
      </c>
      <c r="N253" s="27" t="n">
        <v>560</v>
      </c>
      <c r="O253" s="27" t="n">
        <v>445</v>
      </c>
      <c r="P253" s="27" t="n">
        <f aca="false">ROUND(M253*N253*(1-T253),2)</f>
        <v>840</v>
      </c>
      <c r="Q253" s="27" t="n">
        <f aca="false">ROUND(M253*O253,2)</f>
        <v>890</v>
      </c>
      <c r="R253" s="27" t="n">
        <f aca="false">P253-Q253</f>
        <v>-50</v>
      </c>
      <c r="S253" s="28" t="n">
        <f aca="false">IF(P253=0,0,R253/P253)</f>
        <v>-0.0595238095238095</v>
      </c>
      <c r="T253" s="28" t="n">
        <v>0.25</v>
      </c>
    </row>
    <row r="254" customFormat="false" ht="15" hidden="false" customHeight="false" outlineLevel="0" collapsed="false">
      <c r="A254" s="19" t="n">
        <v>253</v>
      </c>
      <c r="B254" s="13" t="s">
        <v>596</v>
      </c>
      <c r="C254" s="20" t="n">
        <v>45751</v>
      </c>
      <c r="D254" s="20" t="n">
        <v>45755</v>
      </c>
      <c r="E254" s="13" t="s">
        <v>150</v>
      </c>
      <c r="F254" s="13" t="s">
        <v>530</v>
      </c>
      <c r="G254" s="13" t="s">
        <v>177</v>
      </c>
      <c r="H254" s="13" t="s">
        <v>170</v>
      </c>
      <c r="I254" s="15" t="s">
        <v>171</v>
      </c>
      <c r="J254" s="15" t="s">
        <v>172</v>
      </c>
      <c r="K254" s="15" t="s">
        <v>195</v>
      </c>
      <c r="L254" s="15" t="s">
        <v>230</v>
      </c>
      <c r="M254" s="21" t="n">
        <v>5</v>
      </c>
      <c r="N254" s="22" t="n">
        <v>45</v>
      </c>
      <c r="O254" s="22" t="n">
        <v>24</v>
      </c>
      <c r="P254" s="22" t="n">
        <f aca="false">ROUND(M254*N254*(1-T254),2)</f>
        <v>213.75</v>
      </c>
      <c r="Q254" s="22" t="n">
        <f aca="false">ROUND(M254*O254,2)</f>
        <v>120</v>
      </c>
      <c r="R254" s="22" t="n">
        <f aca="false">P254-Q254</f>
        <v>93.75</v>
      </c>
      <c r="S254" s="23" t="n">
        <f aca="false">IF(P254=0,0,R254/P254)</f>
        <v>0.43859649122807</v>
      </c>
      <c r="T254" s="23" t="n">
        <v>0.05</v>
      </c>
    </row>
    <row r="255" customFormat="false" ht="15" hidden="false" customHeight="false" outlineLevel="0" collapsed="false">
      <c r="A255" s="24" t="n">
        <v>254</v>
      </c>
      <c r="B255" s="9" t="s">
        <v>597</v>
      </c>
      <c r="C255" s="25" t="n">
        <v>45752</v>
      </c>
      <c r="D255" s="25" t="n">
        <v>45756</v>
      </c>
      <c r="E255" s="9" t="s">
        <v>150</v>
      </c>
      <c r="F255" s="9" t="s">
        <v>598</v>
      </c>
      <c r="G255" s="9" t="s">
        <v>169</v>
      </c>
      <c r="H255" s="9" t="s">
        <v>208</v>
      </c>
      <c r="I255" s="17" t="s">
        <v>247</v>
      </c>
      <c r="J255" s="17" t="s">
        <v>172</v>
      </c>
      <c r="K255" s="17" t="s">
        <v>305</v>
      </c>
      <c r="L255" s="17" t="s">
        <v>306</v>
      </c>
      <c r="M255" s="26" t="n">
        <v>1</v>
      </c>
      <c r="N255" s="27" t="n">
        <v>145</v>
      </c>
      <c r="O255" s="27" t="n">
        <v>88</v>
      </c>
      <c r="P255" s="27" t="n">
        <f aca="false">ROUND(M255*N255*(1-T255),2)</f>
        <v>145</v>
      </c>
      <c r="Q255" s="27" t="n">
        <f aca="false">ROUND(M255*O255,2)</f>
        <v>88</v>
      </c>
      <c r="R255" s="27" t="n">
        <f aca="false">P255-Q255</f>
        <v>57</v>
      </c>
      <c r="S255" s="28" t="n">
        <f aca="false">IF(P255=0,0,R255/P255)</f>
        <v>0.393103448275862</v>
      </c>
      <c r="T255" s="28" t="n">
        <v>0</v>
      </c>
    </row>
    <row r="256" customFormat="false" ht="15" hidden="false" customHeight="false" outlineLevel="0" collapsed="false">
      <c r="A256" s="19" t="n">
        <v>255</v>
      </c>
      <c r="B256" s="13" t="s">
        <v>599</v>
      </c>
      <c r="C256" s="20" t="n">
        <v>45753</v>
      </c>
      <c r="D256" s="20" t="n">
        <v>45758</v>
      </c>
      <c r="E256" s="13" t="s">
        <v>150</v>
      </c>
      <c r="F256" s="13" t="s">
        <v>600</v>
      </c>
      <c r="G256" s="13" t="s">
        <v>152</v>
      </c>
      <c r="H256" s="13" t="s">
        <v>153</v>
      </c>
      <c r="I256" s="15" t="s">
        <v>154</v>
      </c>
      <c r="J256" s="15" t="s">
        <v>155</v>
      </c>
      <c r="K256" s="15" t="s">
        <v>156</v>
      </c>
      <c r="L256" s="15" t="s">
        <v>157</v>
      </c>
      <c r="M256" s="21" t="n">
        <v>4</v>
      </c>
      <c r="N256" s="22" t="n">
        <v>295</v>
      </c>
      <c r="O256" s="22" t="n">
        <v>235</v>
      </c>
      <c r="P256" s="22" t="n">
        <f aca="false">ROUND(M256*N256*(1-T256),2)</f>
        <v>1062</v>
      </c>
      <c r="Q256" s="22" t="n">
        <f aca="false">ROUND(M256*O256,2)</f>
        <v>940</v>
      </c>
      <c r="R256" s="22" t="n">
        <f aca="false">P256-Q256</f>
        <v>122</v>
      </c>
      <c r="S256" s="23" t="n">
        <f aca="false">IF(P256=0,0,R256/P256)</f>
        <v>0.114877589453861</v>
      </c>
      <c r="T256" s="23" t="n">
        <v>0.1</v>
      </c>
    </row>
    <row r="257" customFormat="false" ht="15" hidden="false" customHeight="false" outlineLevel="0" collapsed="false">
      <c r="A257" s="24" t="n">
        <v>256</v>
      </c>
      <c r="B257" s="9" t="s">
        <v>601</v>
      </c>
      <c r="C257" s="25" t="n">
        <v>45753</v>
      </c>
      <c r="D257" s="25" t="n">
        <v>45759</v>
      </c>
      <c r="E257" s="9" t="s">
        <v>150</v>
      </c>
      <c r="F257" s="9" t="s">
        <v>602</v>
      </c>
      <c r="G257" s="9" t="s">
        <v>177</v>
      </c>
      <c r="H257" s="9" t="s">
        <v>153</v>
      </c>
      <c r="I257" s="17" t="s">
        <v>154</v>
      </c>
      <c r="J257" s="17" t="s">
        <v>158</v>
      </c>
      <c r="K257" s="17" t="s">
        <v>199</v>
      </c>
      <c r="L257" s="17" t="s">
        <v>200</v>
      </c>
      <c r="M257" s="26" t="n">
        <v>1</v>
      </c>
      <c r="N257" s="27" t="n">
        <v>449</v>
      </c>
      <c r="O257" s="27" t="n">
        <v>275</v>
      </c>
      <c r="P257" s="27" t="n">
        <f aca="false">ROUND(M257*N257*(1-T257),2)</f>
        <v>404.1</v>
      </c>
      <c r="Q257" s="27" t="n">
        <f aca="false">ROUND(M257*O257,2)</f>
        <v>275</v>
      </c>
      <c r="R257" s="27" t="n">
        <f aca="false">P257-Q257</f>
        <v>129.1</v>
      </c>
      <c r="S257" s="28" t="n">
        <f aca="false">IF(P257=0,0,R257/P257)</f>
        <v>0.319475377381836</v>
      </c>
      <c r="T257" s="28" t="n">
        <v>0.1</v>
      </c>
    </row>
    <row r="258" customFormat="false" ht="15" hidden="false" customHeight="false" outlineLevel="0" collapsed="false">
      <c r="A258" s="19" t="n">
        <v>257</v>
      </c>
      <c r="B258" s="13" t="s">
        <v>603</v>
      </c>
      <c r="C258" s="20" t="n">
        <v>45754</v>
      </c>
      <c r="D258" s="20" t="n">
        <v>45756</v>
      </c>
      <c r="E258" s="13" t="s">
        <v>184</v>
      </c>
      <c r="F258" s="13" t="s">
        <v>604</v>
      </c>
      <c r="G258" s="13" t="s">
        <v>152</v>
      </c>
      <c r="H258" s="13" t="s">
        <v>153</v>
      </c>
      <c r="I258" s="15" t="s">
        <v>233</v>
      </c>
      <c r="J258" s="15" t="s">
        <v>172</v>
      </c>
      <c r="K258" s="15" t="s">
        <v>173</v>
      </c>
      <c r="L258" s="15" t="s">
        <v>174</v>
      </c>
      <c r="M258" s="21" t="n">
        <v>4</v>
      </c>
      <c r="N258" s="22" t="n">
        <v>64</v>
      </c>
      <c r="O258" s="22" t="n">
        <v>49</v>
      </c>
      <c r="P258" s="22" t="n">
        <f aca="false">ROUND(M258*N258*(1-T258),2)</f>
        <v>230.4</v>
      </c>
      <c r="Q258" s="22" t="n">
        <f aca="false">ROUND(M258*O258,2)</f>
        <v>196</v>
      </c>
      <c r="R258" s="22" t="n">
        <f aca="false">P258-Q258</f>
        <v>34.4</v>
      </c>
      <c r="S258" s="23" t="n">
        <f aca="false">IF(P258=0,0,R258/P258)</f>
        <v>0.149305555555556</v>
      </c>
      <c r="T258" s="23" t="n">
        <v>0.1</v>
      </c>
    </row>
    <row r="259" customFormat="false" ht="15" hidden="false" customHeight="false" outlineLevel="0" collapsed="false">
      <c r="A259" s="24" t="n">
        <v>258</v>
      </c>
      <c r="B259" s="9" t="s">
        <v>605</v>
      </c>
      <c r="C259" s="25" t="n">
        <v>45754</v>
      </c>
      <c r="D259" s="25" t="n">
        <v>45756</v>
      </c>
      <c r="E259" s="9" t="s">
        <v>184</v>
      </c>
      <c r="F259" s="9" t="s">
        <v>505</v>
      </c>
      <c r="G259" s="9" t="s">
        <v>152</v>
      </c>
      <c r="H259" s="9" t="s">
        <v>208</v>
      </c>
      <c r="I259" s="17" t="s">
        <v>247</v>
      </c>
      <c r="J259" s="17" t="s">
        <v>172</v>
      </c>
      <c r="K259" s="17" t="s">
        <v>173</v>
      </c>
      <c r="L259" s="17" t="s">
        <v>237</v>
      </c>
      <c r="M259" s="26" t="n">
        <v>2</v>
      </c>
      <c r="N259" s="27" t="n">
        <v>42</v>
      </c>
      <c r="O259" s="27" t="n">
        <v>21</v>
      </c>
      <c r="P259" s="27" t="n">
        <f aca="false">ROUND(M259*N259*(1-T259),2)</f>
        <v>79.8</v>
      </c>
      <c r="Q259" s="27" t="n">
        <f aca="false">ROUND(M259*O259,2)</f>
        <v>42</v>
      </c>
      <c r="R259" s="27" t="n">
        <f aca="false">P259-Q259</f>
        <v>37.8</v>
      </c>
      <c r="S259" s="28" t="n">
        <f aca="false">IF(P259=0,0,R259/P259)</f>
        <v>0.473684210526316</v>
      </c>
      <c r="T259" s="28" t="n">
        <v>0.05</v>
      </c>
    </row>
    <row r="260" customFormat="false" ht="15" hidden="false" customHeight="false" outlineLevel="0" collapsed="false">
      <c r="A260" s="19" t="n">
        <v>259</v>
      </c>
      <c r="B260" s="13" t="s">
        <v>606</v>
      </c>
      <c r="C260" s="20" t="n">
        <v>45754</v>
      </c>
      <c r="D260" s="20" t="n">
        <v>45756</v>
      </c>
      <c r="E260" s="13" t="s">
        <v>184</v>
      </c>
      <c r="F260" s="13" t="s">
        <v>270</v>
      </c>
      <c r="G260" s="13" t="s">
        <v>169</v>
      </c>
      <c r="H260" s="13" t="s">
        <v>208</v>
      </c>
      <c r="I260" s="15" t="s">
        <v>247</v>
      </c>
      <c r="J260" s="15" t="s">
        <v>158</v>
      </c>
      <c r="K260" s="15" t="s">
        <v>243</v>
      </c>
      <c r="L260" s="15" t="s">
        <v>276</v>
      </c>
      <c r="M260" s="21" t="n">
        <v>1</v>
      </c>
      <c r="N260" s="22" t="n">
        <v>1250</v>
      </c>
      <c r="O260" s="22" t="n">
        <v>780</v>
      </c>
      <c r="P260" s="22" t="n">
        <f aca="false">ROUND(M260*N260*(1-T260),2)</f>
        <v>1250</v>
      </c>
      <c r="Q260" s="22" t="n">
        <f aca="false">ROUND(M260*O260,2)</f>
        <v>780</v>
      </c>
      <c r="R260" s="22" t="n">
        <f aca="false">P260-Q260</f>
        <v>470</v>
      </c>
      <c r="S260" s="23" t="n">
        <f aca="false">IF(P260=0,0,R260/P260)</f>
        <v>0.376</v>
      </c>
      <c r="T260" s="23" t="n">
        <v>0</v>
      </c>
    </row>
    <row r="261" customFormat="false" ht="15" hidden="false" customHeight="false" outlineLevel="0" collapsed="false">
      <c r="A261" s="24" t="n">
        <v>260</v>
      </c>
      <c r="B261" s="9" t="s">
        <v>607</v>
      </c>
      <c r="C261" s="25" t="n">
        <v>45755</v>
      </c>
      <c r="D261" s="25" t="n">
        <v>45757</v>
      </c>
      <c r="E261" s="9" t="s">
        <v>167</v>
      </c>
      <c r="F261" s="9" t="s">
        <v>441</v>
      </c>
      <c r="G261" s="9" t="s">
        <v>177</v>
      </c>
      <c r="H261" s="9" t="s">
        <v>170</v>
      </c>
      <c r="I261" s="17" t="s">
        <v>190</v>
      </c>
      <c r="J261" s="17" t="s">
        <v>155</v>
      </c>
      <c r="K261" s="17" t="s">
        <v>288</v>
      </c>
      <c r="L261" s="17" t="s">
        <v>289</v>
      </c>
      <c r="M261" s="26" t="n">
        <v>8</v>
      </c>
      <c r="N261" s="27" t="n">
        <v>185</v>
      </c>
      <c r="O261" s="27" t="n">
        <v>110</v>
      </c>
      <c r="P261" s="27" t="n">
        <f aca="false">ROUND(M261*N261*(1-T261),2)</f>
        <v>1184</v>
      </c>
      <c r="Q261" s="27" t="n">
        <f aca="false">ROUND(M261*O261,2)</f>
        <v>880</v>
      </c>
      <c r="R261" s="27" t="n">
        <f aca="false">P261-Q261</f>
        <v>304</v>
      </c>
      <c r="S261" s="28" t="n">
        <f aca="false">IF(P261=0,0,R261/P261)</f>
        <v>0.256756756756757</v>
      </c>
      <c r="T261" s="28" t="n">
        <v>0.2</v>
      </c>
    </row>
    <row r="262" customFormat="false" ht="15" hidden="false" customHeight="false" outlineLevel="0" collapsed="false">
      <c r="A262" s="19" t="n">
        <v>261</v>
      </c>
      <c r="B262" s="13" t="s">
        <v>607</v>
      </c>
      <c r="C262" s="20" t="n">
        <v>45755</v>
      </c>
      <c r="D262" s="20" t="n">
        <v>45757</v>
      </c>
      <c r="E262" s="13" t="s">
        <v>167</v>
      </c>
      <c r="F262" s="13" t="s">
        <v>441</v>
      </c>
      <c r="G262" s="13" t="s">
        <v>177</v>
      </c>
      <c r="H262" s="13" t="s">
        <v>170</v>
      </c>
      <c r="I262" s="15" t="s">
        <v>190</v>
      </c>
      <c r="J262" s="15" t="s">
        <v>158</v>
      </c>
      <c r="K262" s="15" t="s">
        <v>243</v>
      </c>
      <c r="L262" s="15" t="s">
        <v>244</v>
      </c>
      <c r="M262" s="21" t="n">
        <v>6</v>
      </c>
      <c r="N262" s="22" t="n">
        <v>980</v>
      </c>
      <c r="O262" s="22" t="n">
        <v>610</v>
      </c>
      <c r="P262" s="22" t="n">
        <f aca="false">ROUND(M262*N262*(1-T262),2)</f>
        <v>5880</v>
      </c>
      <c r="Q262" s="22" t="n">
        <f aca="false">ROUND(M262*O262,2)</f>
        <v>3660</v>
      </c>
      <c r="R262" s="22" t="n">
        <f aca="false">P262-Q262</f>
        <v>2220</v>
      </c>
      <c r="S262" s="23" t="n">
        <f aca="false">IF(P262=0,0,R262/P262)</f>
        <v>0.377551020408163</v>
      </c>
      <c r="T262" s="23" t="n">
        <v>0</v>
      </c>
    </row>
    <row r="263" customFormat="false" ht="15" hidden="false" customHeight="false" outlineLevel="0" collapsed="false">
      <c r="A263" s="24" t="n">
        <v>262</v>
      </c>
      <c r="B263" s="9" t="s">
        <v>608</v>
      </c>
      <c r="C263" s="25" t="n">
        <v>45755</v>
      </c>
      <c r="D263" s="25" t="n">
        <v>45757</v>
      </c>
      <c r="E263" s="9" t="s">
        <v>184</v>
      </c>
      <c r="F263" s="9" t="s">
        <v>609</v>
      </c>
      <c r="G263" s="9" t="s">
        <v>152</v>
      </c>
      <c r="H263" s="9" t="s">
        <v>170</v>
      </c>
      <c r="I263" s="17" t="s">
        <v>229</v>
      </c>
      <c r="J263" s="17" t="s">
        <v>158</v>
      </c>
      <c r="K263" s="17" t="s">
        <v>159</v>
      </c>
      <c r="L263" s="17" t="s">
        <v>248</v>
      </c>
      <c r="M263" s="26" t="n">
        <v>3</v>
      </c>
      <c r="N263" s="27" t="n">
        <v>165</v>
      </c>
      <c r="O263" s="27" t="n">
        <v>78</v>
      </c>
      <c r="P263" s="27" t="n">
        <f aca="false">ROUND(M263*N263*(1-T263),2)</f>
        <v>495</v>
      </c>
      <c r="Q263" s="27" t="n">
        <f aca="false">ROUND(M263*O263,2)</f>
        <v>234</v>
      </c>
      <c r="R263" s="27" t="n">
        <f aca="false">P263-Q263</f>
        <v>261</v>
      </c>
      <c r="S263" s="28" t="n">
        <f aca="false">IF(P263=0,0,R263/P263)</f>
        <v>0.527272727272727</v>
      </c>
      <c r="T263" s="28" t="n">
        <v>0</v>
      </c>
    </row>
    <row r="264" customFormat="false" ht="15" hidden="false" customHeight="false" outlineLevel="0" collapsed="false">
      <c r="A264" s="19" t="n">
        <v>263</v>
      </c>
      <c r="B264" s="13" t="s">
        <v>608</v>
      </c>
      <c r="C264" s="20" t="n">
        <v>45755</v>
      </c>
      <c r="D264" s="20" t="n">
        <v>45757</v>
      </c>
      <c r="E264" s="13" t="s">
        <v>184</v>
      </c>
      <c r="F264" s="13" t="s">
        <v>609</v>
      </c>
      <c r="G264" s="13" t="s">
        <v>152</v>
      </c>
      <c r="H264" s="13" t="s">
        <v>170</v>
      </c>
      <c r="I264" s="15" t="s">
        <v>229</v>
      </c>
      <c r="J264" s="15" t="s">
        <v>172</v>
      </c>
      <c r="K264" s="15" t="s">
        <v>173</v>
      </c>
      <c r="L264" s="15" t="s">
        <v>174</v>
      </c>
      <c r="M264" s="21" t="n">
        <v>4</v>
      </c>
      <c r="N264" s="22" t="n">
        <v>64</v>
      </c>
      <c r="O264" s="22" t="n">
        <v>49</v>
      </c>
      <c r="P264" s="22" t="n">
        <f aca="false">ROUND(M264*N264*(1-T264),2)</f>
        <v>230.4</v>
      </c>
      <c r="Q264" s="22" t="n">
        <f aca="false">ROUND(M264*O264,2)</f>
        <v>196</v>
      </c>
      <c r="R264" s="22" t="n">
        <f aca="false">P264-Q264</f>
        <v>34.4</v>
      </c>
      <c r="S264" s="23" t="n">
        <f aca="false">IF(P264=0,0,R264/P264)</f>
        <v>0.149305555555556</v>
      </c>
      <c r="T264" s="23" t="n">
        <v>0.1</v>
      </c>
    </row>
    <row r="265" customFormat="false" ht="15" hidden="false" customHeight="false" outlineLevel="0" collapsed="false">
      <c r="A265" s="24" t="n">
        <v>264</v>
      </c>
      <c r="B265" s="9" t="s">
        <v>610</v>
      </c>
      <c r="C265" s="25" t="n">
        <v>45755</v>
      </c>
      <c r="D265" s="25" t="n">
        <v>45759</v>
      </c>
      <c r="E265" s="9" t="s">
        <v>150</v>
      </c>
      <c r="F265" s="9" t="s">
        <v>334</v>
      </c>
      <c r="G265" s="9" t="s">
        <v>169</v>
      </c>
      <c r="H265" s="9" t="s">
        <v>170</v>
      </c>
      <c r="I265" s="17" t="s">
        <v>451</v>
      </c>
      <c r="J265" s="17" t="s">
        <v>158</v>
      </c>
      <c r="K265" s="17" t="s">
        <v>243</v>
      </c>
      <c r="L265" s="17" t="s">
        <v>276</v>
      </c>
      <c r="M265" s="26" t="n">
        <v>4</v>
      </c>
      <c r="N265" s="27" t="n">
        <v>1250</v>
      </c>
      <c r="O265" s="27" t="n">
        <v>780</v>
      </c>
      <c r="P265" s="27" t="n">
        <f aca="false">ROUND(M265*N265*(1-T265),2)</f>
        <v>5000</v>
      </c>
      <c r="Q265" s="27" t="n">
        <f aca="false">ROUND(M265*O265,2)</f>
        <v>3120</v>
      </c>
      <c r="R265" s="27" t="n">
        <f aca="false">P265-Q265</f>
        <v>1880</v>
      </c>
      <c r="S265" s="28" t="n">
        <f aca="false">IF(P265=0,0,R265/P265)</f>
        <v>0.376</v>
      </c>
      <c r="T265" s="28" t="n">
        <v>0</v>
      </c>
    </row>
    <row r="266" customFormat="false" ht="15" hidden="false" customHeight="false" outlineLevel="0" collapsed="false">
      <c r="A266" s="19" t="n">
        <v>265</v>
      </c>
      <c r="B266" s="13" t="s">
        <v>611</v>
      </c>
      <c r="C266" s="20" t="n">
        <v>45755</v>
      </c>
      <c r="D266" s="20" t="n">
        <v>45759</v>
      </c>
      <c r="E266" s="13" t="s">
        <v>167</v>
      </c>
      <c r="F266" s="13" t="s">
        <v>612</v>
      </c>
      <c r="G266" s="13" t="s">
        <v>152</v>
      </c>
      <c r="H266" s="13" t="s">
        <v>153</v>
      </c>
      <c r="I266" s="15" t="s">
        <v>154</v>
      </c>
      <c r="J266" s="15" t="s">
        <v>172</v>
      </c>
      <c r="K266" s="15" t="s">
        <v>195</v>
      </c>
      <c r="L266" s="15" t="s">
        <v>230</v>
      </c>
      <c r="M266" s="21" t="n">
        <v>2</v>
      </c>
      <c r="N266" s="22" t="n">
        <v>45</v>
      </c>
      <c r="O266" s="22" t="n">
        <v>24</v>
      </c>
      <c r="P266" s="22" t="n">
        <f aca="false">ROUND(M266*N266*(1-T266),2)</f>
        <v>90</v>
      </c>
      <c r="Q266" s="22" t="n">
        <f aca="false">ROUND(M266*O266,2)</f>
        <v>48</v>
      </c>
      <c r="R266" s="22" t="n">
        <f aca="false">P266-Q266</f>
        <v>42</v>
      </c>
      <c r="S266" s="23" t="n">
        <f aca="false">IF(P266=0,0,R266/P266)</f>
        <v>0.466666666666667</v>
      </c>
      <c r="T266" s="23" t="n">
        <v>0</v>
      </c>
    </row>
    <row r="267" customFormat="false" ht="15" hidden="false" customHeight="false" outlineLevel="0" collapsed="false">
      <c r="A267" s="24" t="n">
        <v>266</v>
      </c>
      <c r="B267" s="9" t="s">
        <v>611</v>
      </c>
      <c r="C267" s="25" t="n">
        <v>45755</v>
      </c>
      <c r="D267" s="25" t="n">
        <v>45759</v>
      </c>
      <c r="E267" s="9" t="s">
        <v>167</v>
      </c>
      <c r="F267" s="9" t="s">
        <v>612</v>
      </c>
      <c r="G267" s="9" t="s">
        <v>152</v>
      </c>
      <c r="H267" s="9" t="s">
        <v>153</v>
      </c>
      <c r="I267" s="17" t="s">
        <v>154</v>
      </c>
      <c r="J267" s="17" t="s">
        <v>172</v>
      </c>
      <c r="K267" s="17" t="s">
        <v>204</v>
      </c>
      <c r="L267" s="17" t="s">
        <v>341</v>
      </c>
      <c r="M267" s="26" t="n">
        <v>3</v>
      </c>
      <c r="N267" s="27" t="n">
        <v>68</v>
      </c>
      <c r="O267" s="27" t="n">
        <v>36</v>
      </c>
      <c r="P267" s="27" t="n">
        <f aca="false">ROUND(M267*N267*(1-T267),2)</f>
        <v>204</v>
      </c>
      <c r="Q267" s="27" t="n">
        <f aca="false">ROUND(M267*O267,2)</f>
        <v>108</v>
      </c>
      <c r="R267" s="27" t="n">
        <f aca="false">P267-Q267</f>
        <v>96</v>
      </c>
      <c r="S267" s="28" t="n">
        <f aca="false">IF(P267=0,0,R267/P267)</f>
        <v>0.470588235294118</v>
      </c>
      <c r="T267" s="28" t="n">
        <v>0</v>
      </c>
    </row>
    <row r="268" customFormat="false" ht="15" hidden="false" customHeight="false" outlineLevel="0" collapsed="false">
      <c r="A268" s="19" t="n">
        <v>267</v>
      </c>
      <c r="B268" s="13" t="s">
        <v>613</v>
      </c>
      <c r="C268" s="20" t="n">
        <v>45756</v>
      </c>
      <c r="D268" s="20" t="n">
        <v>45762</v>
      </c>
      <c r="E268" s="13" t="s">
        <v>150</v>
      </c>
      <c r="F268" s="13" t="s">
        <v>263</v>
      </c>
      <c r="G268" s="13" t="s">
        <v>177</v>
      </c>
      <c r="H268" s="13" t="s">
        <v>170</v>
      </c>
      <c r="I268" s="15" t="s">
        <v>171</v>
      </c>
      <c r="J268" s="15" t="s">
        <v>158</v>
      </c>
      <c r="K268" s="15" t="s">
        <v>243</v>
      </c>
      <c r="L268" s="15" t="s">
        <v>244</v>
      </c>
      <c r="M268" s="21" t="n">
        <v>3</v>
      </c>
      <c r="N268" s="22" t="n">
        <v>980</v>
      </c>
      <c r="O268" s="22" t="n">
        <v>610</v>
      </c>
      <c r="P268" s="22" t="n">
        <f aca="false">ROUND(M268*N268*(1-T268),2)</f>
        <v>2499</v>
      </c>
      <c r="Q268" s="22" t="n">
        <f aca="false">ROUND(M268*O268,2)</f>
        <v>1830</v>
      </c>
      <c r="R268" s="22" t="n">
        <f aca="false">P268-Q268</f>
        <v>669</v>
      </c>
      <c r="S268" s="23" t="n">
        <f aca="false">IF(P268=0,0,R268/P268)</f>
        <v>0.267707082833133</v>
      </c>
      <c r="T268" s="23" t="n">
        <v>0.15</v>
      </c>
    </row>
    <row r="269" customFormat="false" ht="15" hidden="false" customHeight="false" outlineLevel="0" collapsed="false">
      <c r="A269" s="24" t="n">
        <v>268</v>
      </c>
      <c r="B269" s="9" t="s">
        <v>613</v>
      </c>
      <c r="C269" s="25" t="n">
        <v>45756</v>
      </c>
      <c r="D269" s="25" t="n">
        <v>45762</v>
      </c>
      <c r="E269" s="9" t="s">
        <v>150</v>
      </c>
      <c r="F269" s="9" t="s">
        <v>263</v>
      </c>
      <c r="G269" s="9" t="s">
        <v>177</v>
      </c>
      <c r="H269" s="9" t="s">
        <v>170</v>
      </c>
      <c r="I269" s="17" t="s">
        <v>171</v>
      </c>
      <c r="J269" s="17" t="s">
        <v>172</v>
      </c>
      <c r="K269" s="17" t="s">
        <v>195</v>
      </c>
      <c r="L269" s="17" t="s">
        <v>230</v>
      </c>
      <c r="M269" s="26" t="n">
        <v>3</v>
      </c>
      <c r="N269" s="27" t="n">
        <v>45</v>
      </c>
      <c r="O269" s="27" t="n">
        <v>24</v>
      </c>
      <c r="P269" s="27" t="n">
        <f aca="false">ROUND(M269*N269*(1-T269),2)</f>
        <v>121.5</v>
      </c>
      <c r="Q269" s="27" t="n">
        <f aca="false">ROUND(M269*O269,2)</f>
        <v>72</v>
      </c>
      <c r="R269" s="27" t="n">
        <f aca="false">P269-Q269</f>
        <v>49.5</v>
      </c>
      <c r="S269" s="28" t="n">
        <f aca="false">IF(P269=0,0,R269/P269)</f>
        <v>0.407407407407407</v>
      </c>
      <c r="T269" s="28" t="n">
        <v>0.1</v>
      </c>
    </row>
    <row r="270" customFormat="false" ht="15" hidden="false" customHeight="false" outlineLevel="0" collapsed="false">
      <c r="A270" s="19" t="n">
        <v>269</v>
      </c>
      <c r="B270" s="13" t="s">
        <v>614</v>
      </c>
      <c r="C270" s="20" t="n">
        <v>45756</v>
      </c>
      <c r="D270" s="20" t="n">
        <v>45760</v>
      </c>
      <c r="E270" s="13" t="s">
        <v>150</v>
      </c>
      <c r="F270" s="13" t="s">
        <v>615</v>
      </c>
      <c r="G270" s="13" t="s">
        <v>177</v>
      </c>
      <c r="H270" s="13" t="s">
        <v>153</v>
      </c>
      <c r="I270" s="15" t="s">
        <v>154</v>
      </c>
      <c r="J270" s="15" t="s">
        <v>158</v>
      </c>
      <c r="K270" s="15" t="s">
        <v>159</v>
      </c>
      <c r="L270" s="15" t="s">
        <v>248</v>
      </c>
      <c r="M270" s="21" t="n">
        <v>5</v>
      </c>
      <c r="N270" s="22" t="n">
        <v>165</v>
      </c>
      <c r="O270" s="22" t="n">
        <v>78</v>
      </c>
      <c r="P270" s="22" t="n">
        <f aca="false">ROUND(M270*N270*(1-T270),2)</f>
        <v>825</v>
      </c>
      <c r="Q270" s="22" t="n">
        <f aca="false">ROUND(M270*O270,2)</f>
        <v>390</v>
      </c>
      <c r="R270" s="22" t="n">
        <f aca="false">P270-Q270</f>
        <v>435</v>
      </c>
      <c r="S270" s="23" t="n">
        <f aca="false">IF(P270=0,0,R270/P270)</f>
        <v>0.527272727272727</v>
      </c>
      <c r="T270" s="23" t="n">
        <v>0</v>
      </c>
    </row>
    <row r="271" customFormat="false" ht="15" hidden="false" customHeight="false" outlineLevel="0" collapsed="false">
      <c r="A271" s="24" t="n">
        <v>270</v>
      </c>
      <c r="B271" s="9" t="s">
        <v>616</v>
      </c>
      <c r="C271" s="25" t="n">
        <v>45756</v>
      </c>
      <c r="D271" s="25" t="n">
        <v>45758</v>
      </c>
      <c r="E271" s="9" t="s">
        <v>184</v>
      </c>
      <c r="F271" s="9" t="s">
        <v>439</v>
      </c>
      <c r="G271" s="9" t="s">
        <v>177</v>
      </c>
      <c r="H271" s="9" t="s">
        <v>208</v>
      </c>
      <c r="I271" s="17" t="s">
        <v>219</v>
      </c>
      <c r="J271" s="17" t="s">
        <v>158</v>
      </c>
      <c r="K271" s="17" t="s">
        <v>199</v>
      </c>
      <c r="L271" s="17" t="s">
        <v>200</v>
      </c>
      <c r="M271" s="26" t="n">
        <v>2</v>
      </c>
      <c r="N271" s="27" t="n">
        <v>449</v>
      </c>
      <c r="O271" s="27" t="n">
        <v>275</v>
      </c>
      <c r="P271" s="27" t="n">
        <f aca="false">ROUND(M271*N271*(1-T271),2)</f>
        <v>718.4</v>
      </c>
      <c r="Q271" s="27" t="n">
        <f aca="false">ROUND(M271*O271,2)</f>
        <v>550</v>
      </c>
      <c r="R271" s="27" t="n">
        <f aca="false">P271-Q271</f>
        <v>168.4</v>
      </c>
      <c r="S271" s="28" t="n">
        <f aca="false">IF(P271=0,0,R271/P271)</f>
        <v>0.234409799554566</v>
      </c>
      <c r="T271" s="28" t="n">
        <v>0.2</v>
      </c>
    </row>
    <row r="272" customFormat="false" ht="15" hidden="false" customHeight="false" outlineLevel="0" collapsed="false">
      <c r="A272" s="19" t="n">
        <v>271</v>
      </c>
      <c r="B272" s="13" t="s">
        <v>617</v>
      </c>
      <c r="C272" s="20" t="n">
        <v>45757</v>
      </c>
      <c r="D272" s="20" t="n">
        <v>45763</v>
      </c>
      <c r="E272" s="13" t="s">
        <v>150</v>
      </c>
      <c r="F272" s="13" t="s">
        <v>618</v>
      </c>
      <c r="G272" s="13" t="s">
        <v>177</v>
      </c>
      <c r="H272" s="13" t="s">
        <v>170</v>
      </c>
      <c r="I272" s="15" t="s">
        <v>171</v>
      </c>
      <c r="J272" s="15" t="s">
        <v>158</v>
      </c>
      <c r="K272" s="15" t="s">
        <v>159</v>
      </c>
      <c r="L272" s="15" t="s">
        <v>248</v>
      </c>
      <c r="M272" s="21" t="n">
        <v>3</v>
      </c>
      <c r="N272" s="22" t="n">
        <v>165</v>
      </c>
      <c r="O272" s="22" t="n">
        <v>78</v>
      </c>
      <c r="P272" s="22" t="n">
        <f aca="false">ROUND(M272*N272*(1-T272),2)</f>
        <v>445.5</v>
      </c>
      <c r="Q272" s="22" t="n">
        <f aca="false">ROUND(M272*O272,2)</f>
        <v>234</v>
      </c>
      <c r="R272" s="22" t="n">
        <f aca="false">P272-Q272</f>
        <v>211.5</v>
      </c>
      <c r="S272" s="23" t="n">
        <f aca="false">IF(P272=0,0,R272/P272)</f>
        <v>0.474747474747475</v>
      </c>
      <c r="T272" s="23" t="n">
        <v>0.1</v>
      </c>
    </row>
    <row r="273" customFormat="false" ht="15" hidden="false" customHeight="false" outlineLevel="0" collapsed="false">
      <c r="A273" s="24" t="n">
        <v>272</v>
      </c>
      <c r="B273" s="9" t="s">
        <v>619</v>
      </c>
      <c r="C273" s="25" t="n">
        <v>45757</v>
      </c>
      <c r="D273" s="25" t="n">
        <v>45763</v>
      </c>
      <c r="E273" s="9" t="s">
        <v>150</v>
      </c>
      <c r="F273" s="9" t="s">
        <v>620</v>
      </c>
      <c r="G273" s="9" t="s">
        <v>169</v>
      </c>
      <c r="H273" s="9" t="s">
        <v>186</v>
      </c>
      <c r="I273" s="17" t="s">
        <v>187</v>
      </c>
      <c r="J273" s="17" t="s">
        <v>155</v>
      </c>
      <c r="K273" s="17" t="s">
        <v>215</v>
      </c>
      <c r="L273" s="17" t="s">
        <v>292</v>
      </c>
      <c r="M273" s="26" t="n">
        <v>7</v>
      </c>
      <c r="N273" s="27" t="n">
        <v>425</v>
      </c>
      <c r="O273" s="27" t="n">
        <v>265</v>
      </c>
      <c r="P273" s="27" t="n">
        <f aca="false">ROUND(M273*N273*(1-T273),2)</f>
        <v>2975</v>
      </c>
      <c r="Q273" s="27" t="n">
        <f aca="false">ROUND(M273*O273,2)</f>
        <v>1855</v>
      </c>
      <c r="R273" s="27" t="n">
        <f aca="false">P273-Q273</f>
        <v>1120</v>
      </c>
      <c r="S273" s="28" t="n">
        <f aca="false">IF(P273=0,0,R273/P273)</f>
        <v>0.376470588235294</v>
      </c>
      <c r="T273" s="28" t="n">
        <v>0</v>
      </c>
    </row>
    <row r="274" customFormat="false" ht="15" hidden="false" customHeight="false" outlineLevel="0" collapsed="false">
      <c r="A274" s="19" t="n">
        <v>273</v>
      </c>
      <c r="B274" s="13" t="s">
        <v>621</v>
      </c>
      <c r="C274" s="20" t="n">
        <v>45757</v>
      </c>
      <c r="D274" s="20" t="n">
        <v>45762</v>
      </c>
      <c r="E274" s="13" t="s">
        <v>150</v>
      </c>
      <c r="F274" s="13" t="s">
        <v>363</v>
      </c>
      <c r="G274" s="13" t="s">
        <v>169</v>
      </c>
      <c r="H274" s="13" t="s">
        <v>170</v>
      </c>
      <c r="I274" s="15" t="s">
        <v>171</v>
      </c>
      <c r="J274" s="15" t="s">
        <v>155</v>
      </c>
      <c r="K274" s="15" t="s">
        <v>215</v>
      </c>
      <c r="L274" s="15" t="s">
        <v>292</v>
      </c>
      <c r="M274" s="21" t="n">
        <v>6</v>
      </c>
      <c r="N274" s="22" t="n">
        <v>425</v>
      </c>
      <c r="O274" s="22" t="n">
        <v>265</v>
      </c>
      <c r="P274" s="22" t="n">
        <f aca="false">ROUND(M274*N274*(1-T274),2)</f>
        <v>2422.5</v>
      </c>
      <c r="Q274" s="22" t="n">
        <f aca="false">ROUND(M274*O274,2)</f>
        <v>1590</v>
      </c>
      <c r="R274" s="22" t="n">
        <f aca="false">P274-Q274</f>
        <v>832.5</v>
      </c>
      <c r="S274" s="23" t="n">
        <f aca="false">IF(P274=0,0,R274/P274)</f>
        <v>0.343653250773994</v>
      </c>
      <c r="T274" s="23" t="n">
        <v>0.05</v>
      </c>
    </row>
    <row r="275" customFormat="false" ht="15" hidden="false" customHeight="false" outlineLevel="0" collapsed="false">
      <c r="A275" s="24" t="n">
        <v>274</v>
      </c>
      <c r="B275" s="9" t="s">
        <v>622</v>
      </c>
      <c r="C275" s="25" t="n">
        <v>45758</v>
      </c>
      <c r="D275" s="25" t="n">
        <v>45762</v>
      </c>
      <c r="E275" s="9" t="s">
        <v>150</v>
      </c>
      <c r="F275" s="9" t="s">
        <v>537</v>
      </c>
      <c r="G275" s="9" t="s">
        <v>152</v>
      </c>
      <c r="H275" s="9" t="s">
        <v>153</v>
      </c>
      <c r="I275" s="17" t="s">
        <v>233</v>
      </c>
      <c r="J275" s="17" t="s">
        <v>158</v>
      </c>
      <c r="K275" s="17" t="s">
        <v>199</v>
      </c>
      <c r="L275" s="17" t="s">
        <v>259</v>
      </c>
      <c r="M275" s="26" t="n">
        <v>2</v>
      </c>
      <c r="N275" s="27" t="n">
        <v>320</v>
      </c>
      <c r="O275" s="27" t="n">
        <v>185</v>
      </c>
      <c r="P275" s="27" t="n">
        <f aca="false">ROUND(M275*N275*(1-T275),2)</f>
        <v>608</v>
      </c>
      <c r="Q275" s="27" t="n">
        <f aca="false">ROUND(M275*O275,2)</f>
        <v>370</v>
      </c>
      <c r="R275" s="27" t="n">
        <f aca="false">P275-Q275</f>
        <v>238</v>
      </c>
      <c r="S275" s="28" t="n">
        <f aca="false">IF(P275=0,0,R275/P275)</f>
        <v>0.391447368421053</v>
      </c>
      <c r="T275" s="28" t="n">
        <v>0.05</v>
      </c>
    </row>
    <row r="276" customFormat="false" ht="15" hidden="false" customHeight="false" outlineLevel="0" collapsed="false">
      <c r="A276" s="19" t="n">
        <v>275</v>
      </c>
      <c r="B276" s="13" t="s">
        <v>623</v>
      </c>
      <c r="C276" s="20" t="n">
        <v>45758</v>
      </c>
      <c r="D276" s="20" t="n">
        <v>45762</v>
      </c>
      <c r="E276" s="13" t="s">
        <v>150</v>
      </c>
      <c r="F276" s="13" t="s">
        <v>624</v>
      </c>
      <c r="G276" s="13" t="s">
        <v>177</v>
      </c>
      <c r="H276" s="13" t="s">
        <v>153</v>
      </c>
      <c r="I276" s="15" t="s">
        <v>154</v>
      </c>
      <c r="J276" s="15" t="s">
        <v>158</v>
      </c>
      <c r="K276" s="15" t="s">
        <v>210</v>
      </c>
      <c r="L276" s="15" t="s">
        <v>211</v>
      </c>
      <c r="M276" s="21" t="n">
        <v>3</v>
      </c>
      <c r="N276" s="22" t="n">
        <v>640</v>
      </c>
      <c r="O276" s="22" t="n">
        <v>460</v>
      </c>
      <c r="P276" s="22" t="n">
        <f aca="false">ROUND(M276*N276*(1-T276),2)</f>
        <v>1824</v>
      </c>
      <c r="Q276" s="22" t="n">
        <f aca="false">ROUND(M276*O276,2)</f>
        <v>1380</v>
      </c>
      <c r="R276" s="22" t="n">
        <f aca="false">P276-Q276</f>
        <v>444</v>
      </c>
      <c r="S276" s="23" t="n">
        <f aca="false">IF(P276=0,0,R276/P276)</f>
        <v>0.243421052631579</v>
      </c>
      <c r="T276" s="23" t="n">
        <v>0.05</v>
      </c>
    </row>
    <row r="277" customFormat="false" ht="15" hidden="false" customHeight="false" outlineLevel="0" collapsed="false">
      <c r="A277" s="24" t="n">
        <v>276</v>
      </c>
      <c r="B277" s="9" t="s">
        <v>623</v>
      </c>
      <c r="C277" s="25" t="n">
        <v>45758</v>
      </c>
      <c r="D277" s="25" t="n">
        <v>45762</v>
      </c>
      <c r="E277" s="9" t="s">
        <v>150</v>
      </c>
      <c r="F277" s="9" t="s">
        <v>624</v>
      </c>
      <c r="G277" s="9" t="s">
        <v>177</v>
      </c>
      <c r="H277" s="9" t="s">
        <v>153</v>
      </c>
      <c r="I277" s="17" t="s">
        <v>154</v>
      </c>
      <c r="J277" s="17" t="s">
        <v>155</v>
      </c>
      <c r="K277" s="17" t="s">
        <v>215</v>
      </c>
      <c r="L277" s="17" t="s">
        <v>216</v>
      </c>
      <c r="M277" s="26" t="n">
        <v>3</v>
      </c>
      <c r="N277" s="27" t="n">
        <v>210</v>
      </c>
      <c r="O277" s="27" t="n">
        <v>132</v>
      </c>
      <c r="P277" s="27" t="n">
        <f aca="false">ROUND(M277*N277*(1-T277),2)</f>
        <v>630</v>
      </c>
      <c r="Q277" s="27" t="n">
        <f aca="false">ROUND(M277*O277,2)</f>
        <v>396</v>
      </c>
      <c r="R277" s="27" t="n">
        <f aca="false">P277-Q277</f>
        <v>234</v>
      </c>
      <c r="S277" s="28" t="n">
        <f aca="false">IF(P277=0,0,R277/P277)</f>
        <v>0.371428571428571</v>
      </c>
      <c r="T277" s="28" t="n">
        <v>0</v>
      </c>
    </row>
    <row r="278" customFormat="false" ht="15" hidden="false" customHeight="false" outlineLevel="0" collapsed="false">
      <c r="A278" s="19" t="n">
        <v>277</v>
      </c>
      <c r="B278" s="13" t="s">
        <v>625</v>
      </c>
      <c r="C278" s="20" t="n">
        <v>45758</v>
      </c>
      <c r="D278" s="20" t="n">
        <v>45762</v>
      </c>
      <c r="E278" s="13" t="s">
        <v>167</v>
      </c>
      <c r="F278" s="13" t="s">
        <v>626</v>
      </c>
      <c r="G278" s="13" t="s">
        <v>169</v>
      </c>
      <c r="H278" s="13" t="s">
        <v>153</v>
      </c>
      <c r="I278" s="15" t="s">
        <v>181</v>
      </c>
      <c r="J278" s="15" t="s">
        <v>172</v>
      </c>
      <c r="K278" s="15" t="s">
        <v>204</v>
      </c>
      <c r="L278" s="15" t="s">
        <v>205</v>
      </c>
      <c r="M278" s="21" t="n">
        <v>5</v>
      </c>
      <c r="N278" s="22" t="n">
        <v>195</v>
      </c>
      <c r="O278" s="22" t="n">
        <v>122</v>
      </c>
      <c r="P278" s="22" t="n">
        <f aca="false">ROUND(M278*N278*(1-T278),2)</f>
        <v>828.75</v>
      </c>
      <c r="Q278" s="22" t="n">
        <f aca="false">ROUND(M278*O278,2)</f>
        <v>610</v>
      </c>
      <c r="R278" s="22" t="n">
        <f aca="false">P278-Q278</f>
        <v>218.75</v>
      </c>
      <c r="S278" s="23" t="n">
        <f aca="false">IF(P278=0,0,R278/P278)</f>
        <v>0.26395173453997</v>
      </c>
      <c r="T278" s="23" t="n">
        <v>0.15</v>
      </c>
    </row>
    <row r="279" customFormat="false" ht="15" hidden="false" customHeight="false" outlineLevel="0" collapsed="false">
      <c r="A279" s="24" t="n">
        <v>278</v>
      </c>
      <c r="B279" s="9" t="s">
        <v>625</v>
      </c>
      <c r="C279" s="25" t="n">
        <v>45758</v>
      </c>
      <c r="D279" s="25" t="n">
        <v>45762</v>
      </c>
      <c r="E279" s="9" t="s">
        <v>167</v>
      </c>
      <c r="F279" s="9" t="s">
        <v>626</v>
      </c>
      <c r="G279" s="9" t="s">
        <v>169</v>
      </c>
      <c r="H279" s="9" t="s">
        <v>153</v>
      </c>
      <c r="I279" s="17" t="s">
        <v>181</v>
      </c>
      <c r="J279" s="17" t="s">
        <v>158</v>
      </c>
      <c r="K279" s="17" t="s">
        <v>159</v>
      </c>
      <c r="L279" s="17" t="s">
        <v>182</v>
      </c>
      <c r="M279" s="26" t="n">
        <v>2</v>
      </c>
      <c r="N279" s="27" t="n">
        <v>115</v>
      </c>
      <c r="O279" s="27" t="n">
        <v>52</v>
      </c>
      <c r="P279" s="27" t="n">
        <f aca="false">ROUND(M279*N279*(1-T279),2)</f>
        <v>218.5</v>
      </c>
      <c r="Q279" s="27" t="n">
        <f aca="false">ROUND(M279*O279,2)</f>
        <v>104</v>
      </c>
      <c r="R279" s="27" t="n">
        <f aca="false">P279-Q279</f>
        <v>114.5</v>
      </c>
      <c r="S279" s="28" t="n">
        <f aca="false">IF(P279=0,0,R279/P279)</f>
        <v>0.524027459954233</v>
      </c>
      <c r="T279" s="28" t="n">
        <v>0.05</v>
      </c>
    </row>
    <row r="280" customFormat="false" ht="15" hidden="false" customHeight="false" outlineLevel="0" collapsed="false">
      <c r="A280" s="19" t="n">
        <v>279</v>
      </c>
      <c r="B280" s="13" t="s">
        <v>627</v>
      </c>
      <c r="C280" s="20" t="n">
        <v>45758</v>
      </c>
      <c r="D280" s="20" t="n">
        <v>45763</v>
      </c>
      <c r="E280" s="13" t="s">
        <v>150</v>
      </c>
      <c r="F280" s="13" t="s">
        <v>410</v>
      </c>
      <c r="G280" s="13" t="s">
        <v>152</v>
      </c>
      <c r="H280" s="13" t="s">
        <v>208</v>
      </c>
      <c r="I280" s="15" t="s">
        <v>242</v>
      </c>
      <c r="J280" s="15" t="s">
        <v>172</v>
      </c>
      <c r="K280" s="15" t="s">
        <v>204</v>
      </c>
      <c r="L280" s="15" t="s">
        <v>341</v>
      </c>
      <c r="M280" s="21" t="n">
        <v>3</v>
      </c>
      <c r="N280" s="22" t="n">
        <v>68</v>
      </c>
      <c r="O280" s="22" t="n">
        <v>36</v>
      </c>
      <c r="P280" s="22" t="n">
        <f aca="false">ROUND(M280*N280*(1-T280),2)</f>
        <v>204</v>
      </c>
      <c r="Q280" s="22" t="n">
        <f aca="false">ROUND(M280*O280,2)</f>
        <v>108</v>
      </c>
      <c r="R280" s="22" t="n">
        <f aca="false">P280-Q280</f>
        <v>96</v>
      </c>
      <c r="S280" s="23" t="n">
        <f aca="false">IF(P280=0,0,R280/P280)</f>
        <v>0.470588235294118</v>
      </c>
      <c r="T280" s="23" t="n">
        <v>0</v>
      </c>
    </row>
    <row r="281" customFormat="false" ht="15" hidden="false" customHeight="false" outlineLevel="0" collapsed="false">
      <c r="A281" s="24" t="n">
        <v>280</v>
      </c>
      <c r="B281" s="9" t="s">
        <v>628</v>
      </c>
      <c r="C281" s="25" t="n">
        <v>45759</v>
      </c>
      <c r="D281" s="25" t="n">
        <v>45763</v>
      </c>
      <c r="E281" s="9" t="s">
        <v>150</v>
      </c>
      <c r="F281" s="9" t="s">
        <v>629</v>
      </c>
      <c r="G281" s="9" t="s">
        <v>169</v>
      </c>
      <c r="H281" s="9" t="s">
        <v>170</v>
      </c>
      <c r="I281" s="17" t="s">
        <v>171</v>
      </c>
      <c r="J281" s="17" t="s">
        <v>155</v>
      </c>
      <c r="K281" s="17" t="s">
        <v>164</v>
      </c>
      <c r="L281" s="17" t="s">
        <v>257</v>
      </c>
      <c r="M281" s="26" t="n">
        <v>1</v>
      </c>
      <c r="N281" s="27" t="n">
        <v>560</v>
      </c>
      <c r="O281" s="27" t="n">
        <v>445</v>
      </c>
      <c r="P281" s="27" t="n">
        <f aca="false">ROUND(M281*N281*(1-T281),2)</f>
        <v>560</v>
      </c>
      <c r="Q281" s="27" t="n">
        <f aca="false">ROUND(M281*O281,2)</f>
        <v>445</v>
      </c>
      <c r="R281" s="27" t="n">
        <f aca="false">P281-Q281</f>
        <v>115</v>
      </c>
      <c r="S281" s="28" t="n">
        <f aca="false">IF(P281=0,0,R281/P281)</f>
        <v>0.205357142857143</v>
      </c>
      <c r="T281" s="28" t="n">
        <v>0</v>
      </c>
    </row>
    <row r="282" customFormat="false" ht="15" hidden="false" customHeight="false" outlineLevel="0" collapsed="false">
      <c r="A282" s="19" t="n">
        <v>281</v>
      </c>
      <c r="B282" s="13" t="s">
        <v>630</v>
      </c>
      <c r="C282" s="20" t="n">
        <v>45759</v>
      </c>
      <c r="D282" s="20" t="n">
        <v>45765</v>
      </c>
      <c r="E282" s="13" t="s">
        <v>150</v>
      </c>
      <c r="F282" s="13" t="s">
        <v>326</v>
      </c>
      <c r="G282" s="13" t="s">
        <v>169</v>
      </c>
      <c r="H282" s="13" t="s">
        <v>186</v>
      </c>
      <c r="I282" s="15" t="s">
        <v>224</v>
      </c>
      <c r="J282" s="15" t="s">
        <v>155</v>
      </c>
      <c r="K282" s="15" t="s">
        <v>288</v>
      </c>
      <c r="L282" s="15" t="s">
        <v>312</v>
      </c>
      <c r="M282" s="21" t="n">
        <v>2</v>
      </c>
      <c r="N282" s="22" t="n">
        <v>75</v>
      </c>
      <c r="O282" s="22" t="n">
        <v>38</v>
      </c>
      <c r="P282" s="22" t="n">
        <f aca="false">ROUND(M282*N282*(1-T282),2)</f>
        <v>135</v>
      </c>
      <c r="Q282" s="22" t="n">
        <f aca="false">ROUND(M282*O282,2)</f>
        <v>76</v>
      </c>
      <c r="R282" s="22" t="n">
        <f aca="false">P282-Q282</f>
        <v>59</v>
      </c>
      <c r="S282" s="23" t="n">
        <f aca="false">IF(P282=0,0,R282/P282)</f>
        <v>0.437037037037037</v>
      </c>
      <c r="T282" s="23" t="n">
        <v>0.1</v>
      </c>
    </row>
    <row r="283" customFormat="false" ht="15" hidden="false" customHeight="false" outlineLevel="0" collapsed="false">
      <c r="A283" s="24" t="n">
        <v>282</v>
      </c>
      <c r="B283" s="9" t="s">
        <v>631</v>
      </c>
      <c r="C283" s="25" t="n">
        <v>45760</v>
      </c>
      <c r="D283" s="25" t="n">
        <v>45766</v>
      </c>
      <c r="E283" s="9" t="s">
        <v>150</v>
      </c>
      <c r="F283" s="9" t="s">
        <v>632</v>
      </c>
      <c r="G283" s="9" t="s">
        <v>152</v>
      </c>
      <c r="H283" s="9" t="s">
        <v>208</v>
      </c>
      <c r="I283" s="17" t="s">
        <v>242</v>
      </c>
      <c r="J283" s="17" t="s">
        <v>155</v>
      </c>
      <c r="K283" s="17" t="s">
        <v>215</v>
      </c>
      <c r="L283" s="17" t="s">
        <v>292</v>
      </c>
      <c r="M283" s="26" t="n">
        <v>7</v>
      </c>
      <c r="N283" s="27" t="n">
        <v>425</v>
      </c>
      <c r="O283" s="27" t="n">
        <v>265</v>
      </c>
      <c r="P283" s="27" t="n">
        <f aca="false">ROUND(M283*N283*(1-T283),2)</f>
        <v>2380</v>
      </c>
      <c r="Q283" s="27" t="n">
        <f aca="false">ROUND(M283*O283,2)</f>
        <v>1855</v>
      </c>
      <c r="R283" s="27" t="n">
        <f aca="false">P283-Q283</f>
        <v>525</v>
      </c>
      <c r="S283" s="28" t="n">
        <f aca="false">IF(P283=0,0,R283/P283)</f>
        <v>0.220588235294118</v>
      </c>
      <c r="T283" s="28" t="n">
        <v>0.2</v>
      </c>
    </row>
    <row r="284" customFormat="false" ht="15" hidden="false" customHeight="false" outlineLevel="0" collapsed="false">
      <c r="A284" s="19" t="n">
        <v>283</v>
      </c>
      <c r="B284" s="13" t="s">
        <v>631</v>
      </c>
      <c r="C284" s="20" t="n">
        <v>45760</v>
      </c>
      <c r="D284" s="20" t="n">
        <v>45766</v>
      </c>
      <c r="E284" s="13" t="s">
        <v>150</v>
      </c>
      <c r="F284" s="13" t="s">
        <v>632</v>
      </c>
      <c r="G284" s="13" t="s">
        <v>152</v>
      </c>
      <c r="H284" s="13" t="s">
        <v>208</v>
      </c>
      <c r="I284" s="15" t="s">
        <v>242</v>
      </c>
      <c r="J284" s="15" t="s">
        <v>158</v>
      </c>
      <c r="K284" s="15" t="s">
        <v>159</v>
      </c>
      <c r="L284" s="15" t="s">
        <v>182</v>
      </c>
      <c r="M284" s="21" t="n">
        <v>4</v>
      </c>
      <c r="N284" s="22" t="n">
        <v>115</v>
      </c>
      <c r="O284" s="22" t="n">
        <v>52</v>
      </c>
      <c r="P284" s="22" t="n">
        <f aca="false">ROUND(M284*N284*(1-T284),2)</f>
        <v>460</v>
      </c>
      <c r="Q284" s="22" t="n">
        <f aca="false">ROUND(M284*O284,2)</f>
        <v>208</v>
      </c>
      <c r="R284" s="22" t="n">
        <f aca="false">P284-Q284</f>
        <v>252</v>
      </c>
      <c r="S284" s="23" t="n">
        <f aca="false">IF(P284=0,0,R284/P284)</f>
        <v>0.547826086956522</v>
      </c>
      <c r="T284" s="23" t="n">
        <v>0</v>
      </c>
    </row>
    <row r="285" customFormat="false" ht="15" hidden="false" customHeight="false" outlineLevel="0" collapsed="false">
      <c r="A285" s="24" t="n">
        <v>284</v>
      </c>
      <c r="B285" s="9" t="s">
        <v>633</v>
      </c>
      <c r="C285" s="25" t="n">
        <v>45760</v>
      </c>
      <c r="D285" s="25" t="n">
        <v>45764</v>
      </c>
      <c r="E285" s="9" t="s">
        <v>150</v>
      </c>
      <c r="F285" s="9" t="s">
        <v>561</v>
      </c>
      <c r="G285" s="9" t="s">
        <v>177</v>
      </c>
      <c r="H285" s="9" t="s">
        <v>170</v>
      </c>
      <c r="I285" s="17" t="s">
        <v>271</v>
      </c>
      <c r="J285" s="17" t="s">
        <v>158</v>
      </c>
      <c r="K285" s="17" t="s">
        <v>243</v>
      </c>
      <c r="L285" s="17" t="s">
        <v>276</v>
      </c>
      <c r="M285" s="26" t="n">
        <v>3</v>
      </c>
      <c r="N285" s="27" t="n">
        <v>1250</v>
      </c>
      <c r="O285" s="27" t="n">
        <v>780</v>
      </c>
      <c r="P285" s="27" t="n">
        <f aca="false">ROUND(M285*N285*(1-T285),2)</f>
        <v>3750</v>
      </c>
      <c r="Q285" s="27" t="n">
        <f aca="false">ROUND(M285*O285,2)</f>
        <v>2340</v>
      </c>
      <c r="R285" s="27" t="n">
        <f aca="false">P285-Q285</f>
        <v>1410</v>
      </c>
      <c r="S285" s="28" t="n">
        <f aca="false">IF(P285=0,0,R285/P285)</f>
        <v>0.376</v>
      </c>
      <c r="T285" s="28" t="n">
        <v>0</v>
      </c>
    </row>
    <row r="286" customFormat="false" ht="15" hidden="false" customHeight="false" outlineLevel="0" collapsed="false">
      <c r="A286" s="19" t="n">
        <v>285</v>
      </c>
      <c r="B286" s="13" t="s">
        <v>634</v>
      </c>
      <c r="C286" s="20" t="n">
        <v>45760</v>
      </c>
      <c r="D286" s="20" t="n">
        <v>45764</v>
      </c>
      <c r="E286" s="13" t="s">
        <v>150</v>
      </c>
      <c r="F286" s="13" t="s">
        <v>635</v>
      </c>
      <c r="G286" s="13" t="s">
        <v>177</v>
      </c>
      <c r="H286" s="13" t="s">
        <v>170</v>
      </c>
      <c r="I286" s="15" t="s">
        <v>229</v>
      </c>
      <c r="J286" s="15" t="s">
        <v>172</v>
      </c>
      <c r="K286" s="15" t="s">
        <v>204</v>
      </c>
      <c r="L286" s="15" t="s">
        <v>205</v>
      </c>
      <c r="M286" s="21" t="n">
        <v>3</v>
      </c>
      <c r="N286" s="22" t="n">
        <v>195</v>
      </c>
      <c r="O286" s="22" t="n">
        <v>122</v>
      </c>
      <c r="P286" s="22" t="n">
        <f aca="false">ROUND(M286*N286*(1-T286),2)</f>
        <v>585</v>
      </c>
      <c r="Q286" s="22" t="n">
        <f aca="false">ROUND(M286*O286,2)</f>
        <v>366</v>
      </c>
      <c r="R286" s="22" t="n">
        <f aca="false">P286-Q286</f>
        <v>219</v>
      </c>
      <c r="S286" s="23" t="n">
        <f aca="false">IF(P286=0,0,R286/P286)</f>
        <v>0.374358974358974</v>
      </c>
      <c r="T286" s="23" t="n">
        <v>0</v>
      </c>
    </row>
    <row r="287" customFormat="false" ht="15" hidden="false" customHeight="false" outlineLevel="0" collapsed="false">
      <c r="A287" s="24" t="n">
        <v>286</v>
      </c>
      <c r="B287" s="9" t="s">
        <v>634</v>
      </c>
      <c r="C287" s="25" t="n">
        <v>45760</v>
      </c>
      <c r="D287" s="25" t="n">
        <v>45764</v>
      </c>
      <c r="E287" s="9" t="s">
        <v>150</v>
      </c>
      <c r="F287" s="9" t="s">
        <v>635</v>
      </c>
      <c r="G287" s="9" t="s">
        <v>177</v>
      </c>
      <c r="H287" s="9" t="s">
        <v>170</v>
      </c>
      <c r="I287" s="17" t="s">
        <v>229</v>
      </c>
      <c r="J287" s="17" t="s">
        <v>155</v>
      </c>
      <c r="K287" s="17" t="s">
        <v>164</v>
      </c>
      <c r="L287" s="17" t="s">
        <v>257</v>
      </c>
      <c r="M287" s="26" t="n">
        <v>1</v>
      </c>
      <c r="N287" s="27" t="n">
        <v>560</v>
      </c>
      <c r="O287" s="27" t="n">
        <v>445</v>
      </c>
      <c r="P287" s="27" t="n">
        <f aca="false">ROUND(M287*N287*(1-T287),2)</f>
        <v>504</v>
      </c>
      <c r="Q287" s="27" t="n">
        <f aca="false">ROUND(M287*O287,2)</f>
        <v>445</v>
      </c>
      <c r="R287" s="27" t="n">
        <f aca="false">P287-Q287</f>
        <v>59</v>
      </c>
      <c r="S287" s="28" t="n">
        <f aca="false">IF(P287=0,0,R287/P287)</f>
        <v>0.117063492063492</v>
      </c>
      <c r="T287" s="28" t="n">
        <v>0.1</v>
      </c>
    </row>
    <row r="288" customFormat="false" ht="15" hidden="false" customHeight="false" outlineLevel="0" collapsed="false">
      <c r="A288" s="19" t="n">
        <v>287</v>
      </c>
      <c r="B288" s="13" t="s">
        <v>636</v>
      </c>
      <c r="C288" s="20" t="n">
        <v>45761</v>
      </c>
      <c r="D288" s="20" t="n">
        <v>45763</v>
      </c>
      <c r="E288" s="13" t="s">
        <v>167</v>
      </c>
      <c r="F288" s="13" t="s">
        <v>580</v>
      </c>
      <c r="G288" s="13" t="s">
        <v>177</v>
      </c>
      <c r="H288" s="13" t="s">
        <v>208</v>
      </c>
      <c r="I288" s="15" t="s">
        <v>242</v>
      </c>
      <c r="J288" s="15" t="s">
        <v>158</v>
      </c>
      <c r="K288" s="15" t="s">
        <v>210</v>
      </c>
      <c r="L288" s="15" t="s">
        <v>211</v>
      </c>
      <c r="M288" s="21" t="n">
        <v>2</v>
      </c>
      <c r="N288" s="22" t="n">
        <v>640</v>
      </c>
      <c r="O288" s="22" t="n">
        <v>460</v>
      </c>
      <c r="P288" s="22" t="n">
        <f aca="false">ROUND(M288*N288*(1-T288),2)</f>
        <v>1280</v>
      </c>
      <c r="Q288" s="22" t="n">
        <f aca="false">ROUND(M288*O288,2)</f>
        <v>920</v>
      </c>
      <c r="R288" s="22" t="n">
        <f aca="false">P288-Q288</f>
        <v>360</v>
      </c>
      <c r="S288" s="23" t="n">
        <f aca="false">IF(P288=0,0,R288/P288)</f>
        <v>0.28125</v>
      </c>
      <c r="T288" s="23" t="n">
        <v>0</v>
      </c>
    </row>
    <row r="289" customFormat="false" ht="15" hidden="false" customHeight="false" outlineLevel="0" collapsed="false">
      <c r="A289" s="24" t="n">
        <v>288</v>
      </c>
      <c r="B289" s="9" t="s">
        <v>637</v>
      </c>
      <c r="C289" s="25" t="n">
        <v>45761</v>
      </c>
      <c r="D289" s="25" t="n">
        <v>45766</v>
      </c>
      <c r="E289" s="9" t="s">
        <v>150</v>
      </c>
      <c r="F289" s="9" t="s">
        <v>401</v>
      </c>
      <c r="G289" s="9" t="s">
        <v>177</v>
      </c>
      <c r="H289" s="9" t="s">
        <v>153</v>
      </c>
      <c r="I289" s="17" t="s">
        <v>236</v>
      </c>
      <c r="J289" s="17" t="s">
        <v>172</v>
      </c>
      <c r="K289" s="17" t="s">
        <v>204</v>
      </c>
      <c r="L289" s="17" t="s">
        <v>341</v>
      </c>
      <c r="M289" s="26" t="n">
        <v>4</v>
      </c>
      <c r="N289" s="27" t="n">
        <v>68</v>
      </c>
      <c r="O289" s="27" t="n">
        <v>36</v>
      </c>
      <c r="P289" s="27" t="n">
        <f aca="false">ROUND(M289*N289*(1-T289),2)</f>
        <v>272</v>
      </c>
      <c r="Q289" s="27" t="n">
        <f aca="false">ROUND(M289*O289,2)</f>
        <v>144</v>
      </c>
      <c r="R289" s="27" t="n">
        <f aca="false">P289-Q289</f>
        <v>128</v>
      </c>
      <c r="S289" s="28" t="n">
        <f aca="false">IF(P289=0,0,R289/P289)</f>
        <v>0.470588235294118</v>
      </c>
      <c r="T289" s="28" t="n">
        <v>0</v>
      </c>
    </row>
    <row r="290" customFormat="false" ht="15" hidden="false" customHeight="false" outlineLevel="0" collapsed="false">
      <c r="A290" s="19" t="n">
        <v>289</v>
      </c>
      <c r="B290" s="13" t="s">
        <v>638</v>
      </c>
      <c r="C290" s="20" t="n">
        <v>45761</v>
      </c>
      <c r="D290" s="20" t="n">
        <v>45765</v>
      </c>
      <c r="E290" s="13" t="s">
        <v>150</v>
      </c>
      <c r="F290" s="13" t="s">
        <v>537</v>
      </c>
      <c r="G290" s="13" t="s">
        <v>152</v>
      </c>
      <c r="H290" s="13" t="s">
        <v>208</v>
      </c>
      <c r="I290" s="15" t="s">
        <v>242</v>
      </c>
      <c r="J290" s="15" t="s">
        <v>155</v>
      </c>
      <c r="K290" s="15" t="s">
        <v>156</v>
      </c>
      <c r="L290" s="15" t="s">
        <v>157</v>
      </c>
      <c r="M290" s="21" t="n">
        <v>5</v>
      </c>
      <c r="N290" s="22" t="n">
        <v>295</v>
      </c>
      <c r="O290" s="22" t="n">
        <v>235</v>
      </c>
      <c r="P290" s="22" t="n">
        <f aca="false">ROUND(M290*N290*(1-T290),2)</f>
        <v>1180</v>
      </c>
      <c r="Q290" s="22" t="n">
        <f aca="false">ROUND(M290*O290,2)</f>
        <v>1175</v>
      </c>
      <c r="R290" s="22" t="n">
        <f aca="false">P290-Q290</f>
        <v>5</v>
      </c>
      <c r="S290" s="23" t="n">
        <f aca="false">IF(P290=0,0,R290/P290)</f>
        <v>0.00423728813559322</v>
      </c>
      <c r="T290" s="23" t="n">
        <v>0.2</v>
      </c>
    </row>
    <row r="291" customFormat="false" ht="15" hidden="false" customHeight="false" outlineLevel="0" collapsed="false">
      <c r="A291" s="24" t="n">
        <v>290</v>
      </c>
      <c r="B291" s="9" t="s">
        <v>638</v>
      </c>
      <c r="C291" s="25" t="n">
        <v>45761</v>
      </c>
      <c r="D291" s="25" t="n">
        <v>45765</v>
      </c>
      <c r="E291" s="9" t="s">
        <v>150</v>
      </c>
      <c r="F291" s="9" t="s">
        <v>537</v>
      </c>
      <c r="G291" s="9" t="s">
        <v>152</v>
      </c>
      <c r="H291" s="9" t="s">
        <v>208</v>
      </c>
      <c r="I291" s="17" t="s">
        <v>242</v>
      </c>
      <c r="J291" s="17" t="s">
        <v>158</v>
      </c>
      <c r="K291" s="17" t="s">
        <v>199</v>
      </c>
      <c r="L291" s="17" t="s">
        <v>259</v>
      </c>
      <c r="M291" s="26" t="n">
        <v>5</v>
      </c>
      <c r="N291" s="27" t="n">
        <v>320</v>
      </c>
      <c r="O291" s="27" t="n">
        <v>185</v>
      </c>
      <c r="P291" s="27" t="n">
        <f aca="false">ROUND(M291*N291*(1-T291),2)</f>
        <v>1600</v>
      </c>
      <c r="Q291" s="27" t="n">
        <f aca="false">ROUND(M291*O291,2)</f>
        <v>925</v>
      </c>
      <c r="R291" s="27" t="n">
        <f aca="false">P291-Q291</f>
        <v>675</v>
      </c>
      <c r="S291" s="28" t="n">
        <f aca="false">IF(P291=0,0,R291/P291)</f>
        <v>0.421875</v>
      </c>
      <c r="T291" s="28" t="n">
        <v>0</v>
      </c>
    </row>
    <row r="292" customFormat="false" ht="15" hidden="false" customHeight="false" outlineLevel="0" collapsed="false">
      <c r="A292" s="19" t="n">
        <v>291</v>
      </c>
      <c r="B292" s="13" t="s">
        <v>639</v>
      </c>
      <c r="C292" s="20" t="n">
        <v>45762</v>
      </c>
      <c r="D292" s="20" t="n">
        <v>45767</v>
      </c>
      <c r="E292" s="13" t="s">
        <v>150</v>
      </c>
      <c r="F292" s="13" t="s">
        <v>340</v>
      </c>
      <c r="G292" s="13" t="s">
        <v>152</v>
      </c>
      <c r="H292" s="13" t="s">
        <v>208</v>
      </c>
      <c r="I292" s="15" t="s">
        <v>242</v>
      </c>
      <c r="J292" s="15" t="s">
        <v>158</v>
      </c>
      <c r="K292" s="15" t="s">
        <v>199</v>
      </c>
      <c r="L292" s="15" t="s">
        <v>259</v>
      </c>
      <c r="M292" s="21" t="n">
        <v>2</v>
      </c>
      <c r="N292" s="22" t="n">
        <v>320</v>
      </c>
      <c r="O292" s="22" t="n">
        <v>185</v>
      </c>
      <c r="P292" s="22" t="n">
        <f aca="false">ROUND(M292*N292*(1-T292),2)</f>
        <v>640</v>
      </c>
      <c r="Q292" s="22" t="n">
        <f aca="false">ROUND(M292*O292,2)</f>
        <v>370</v>
      </c>
      <c r="R292" s="22" t="n">
        <f aca="false">P292-Q292</f>
        <v>270</v>
      </c>
      <c r="S292" s="23" t="n">
        <f aca="false">IF(P292=0,0,R292/P292)</f>
        <v>0.421875</v>
      </c>
      <c r="T292" s="23" t="n">
        <v>0</v>
      </c>
    </row>
    <row r="293" customFormat="false" ht="15" hidden="false" customHeight="false" outlineLevel="0" collapsed="false">
      <c r="A293" s="24" t="n">
        <v>292</v>
      </c>
      <c r="B293" s="9" t="s">
        <v>640</v>
      </c>
      <c r="C293" s="25" t="n">
        <v>45762</v>
      </c>
      <c r="D293" s="25" t="n">
        <v>45765</v>
      </c>
      <c r="E293" s="9" t="s">
        <v>167</v>
      </c>
      <c r="F293" s="9" t="s">
        <v>641</v>
      </c>
      <c r="G293" s="9" t="s">
        <v>152</v>
      </c>
      <c r="H293" s="9" t="s">
        <v>208</v>
      </c>
      <c r="I293" s="17" t="s">
        <v>242</v>
      </c>
      <c r="J293" s="17" t="s">
        <v>158</v>
      </c>
      <c r="K293" s="17" t="s">
        <v>243</v>
      </c>
      <c r="L293" s="17" t="s">
        <v>276</v>
      </c>
      <c r="M293" s="26" t="n">
        <v>1</v>
      </c>
      <c r="N293" s="27" t="n">
        <v>1250</v>
      </c>
      <c r="O293" s="27" t="n">
        <v>780</v>
      </c>
      <c r="P293" s="27" t="n">
        <f aca="false">ROUND(M293*N293*(1-T293),2)</f>
        <v>1250</v>
      </c>
      <c r="Q293" s="27" t="n">
        <f aca="false">ROUND(M293*O293,2)</f>
        <v>780</v>
      </c>
      <c r="R293" s="27" t="n">
        <f aca="false">P293-Q293</f>
        <v>470</v>
      </c>
      <c r="S293" s="28" t="n">
        <f aca="false">IF(P293=0,0,R293/P293)</f>
        <v>0.376</v>
      </c>
      <c r="T293" s="28" t="n">
        <v>0</v>
      </c>
    </row>
    <row r="294" customFormat="false" ht="15" hidden="false" customHeight="false" outlineLevel="0" collapsed="false">
      <c r="A294" s="19" t="n">
        <v>293</v>
      </c>
      <c r="B294" s="13" t="s">
        <v>642</v>
      </c>
      <c r="C294" s="20" t="n">
        <v>45763</v>
      </c>
      <c r="D294" s="20" t="n">
        <v>45768</v>
      </c>
      <c r="E294" s="13" t="s">
        <v>150</v>
      </c>
      <c r="F294" s="13" t="s">
        <v>284</v>
      </c>
      <c r="G294" s="13" t="s">
        <v>177</v>
      </c>
      <c r="H294" s="13" t="s">
        <v>208</v>
      </c>
      <c r="I294" s="15" t="s">
        <v>247</v>
      </c>
      <c r="J294" s="15" t="s">
        <v>155</v>
      </c>
      <c r="K294" s="15" t="s">
        <v>288</v>
      </c>
      <c r="L294" s="15" t="s">
        <v>289</v>
      </c>
      <c r="M294" s="21" t="n">
        <v>1</v>
      </c>
      <c r="N294" s="22" t="n">
        <v>185</v>
      </c>
      <c r="O294" s="22" t="n">
        <v>110</v>
      </c>
      <c r="P294" s="22" t="n">
        <f aca="false">ROUND(M294*N294*(1-T294),2)</f>
        <v>175.75</v>
      </c>
      <c r="Q294" s="22" t="n">
        <f aca="false">ROUND(M294*O294,2)</f>
        <v>110</v>
      </c>
      <c r="R294" s="22" t="n">
        <f aca="false">P294-Q294</f>
        <v>65.75</v>
      </c>
      <c r="S294" s="23" t="n">
        <f aca="false">IF(P294=0,0,R294/P294)</f>
        <v>0.374110953058322</v>
      </c>
      <c r="T294" s="23" t="n">
        <v>0.05</v>
      </c>
    </row>
    <row r="295" customFormat="false" ht="15" hidden="false" customHeight="false" outlineLevel="0" collapsed="false">
      <c r="A295" s="24" t="n">
        <v>294</v>
      </c>
      <c r="B295" s="9" t="s">
        <v>643</v>
      </c>
      <c r="C295" s="25" t="n">
        <v>45763</v>
      </c>
      <c r="D295" s="25" t="n">
        <v>45766</v>
      </c>
      <c r="E295" s="9" t="s">
        <v>167</v>
      </c>
      <c r="F295" s="9" t="s">
        <v>644</v>
      </c>
      <c r="G295" s="9" t="s">
        <v>177</v>
      </c>
      <c r="H295" s="9" t="s">
        <v>208</v>
      </c>
      <c r="I295" s="17" t="s">
        <v>242</v>
      </c>
      <c r="J295" s="17" t="s">
        <v>158</v>
      </c>
      <c r="K295" s="17" t="s">
        <v>159</v>
      </c>
      <c r="L295" s="17" t="s">
        <v>248</v>
      </c>
      <c r="M295" s="26" t="n">
        <v>1</v>
      </c>
      <c r="N295" s="27" t="n">
        <v>165</v>
      </c>
      <c r="O295" s="27" t="n">
        <v>78</v>
      </c>
      <c r="P295" s="27" t="n">
        <f aca="false">ROUND(M295*N295*(1-T295),2)</f>
        <v>165</v>
      </c>
      <c r="Q295" s="27" t="n">
        <f aca="false">ROUND(M295*O295,2)</f>
        <v>78</v>
      </c>
      <c r="R295" s="27" t="n">
        <f aca="false">P295-Q295</f>
        <v>87</v>
      </c>
      <c r="S295" s="28" t="n">
        <f aca="false">IF(P295=0,0,R295/P295)</f>
        <v>0.527272727272727</v>
      </c>
      <c r="T295" s="28" t="n">
        <v>0</v>
      </c>
    </row>
    <row r="296" customFormat="false" ht="15" hidden="false" customHeight="false" outlineLevel="0" collapsed="false">
      <c r="A296" s="19" t="n">
        <v>295</v>
      </c>
      <c r="B296" s="13" t="s">
        <v>645</v>
      </c>
      <c r="C296" s="20" t="n">
        <v>45763</v>
      </c>
      <c r="D296" s="20" t="n">
        <v>45769</v>
      </c>
      <c r="E296" s="13" t="s">
        <v>150</v>
      </c>
      <c r="F296" s="13" t="s">
        <v>437</v>
      </c>
      <c r="G296" s="13" t="s">
        <v>177</v>
      </c>
      <c r="H296" s="13" t="s">
        <v>170</v>
      </c>
      <c r="I296" s="15" t="s">
        <v>229</v>
      </c>
      <c r="J296" s="15" t="s">
        <v>155</v>
      </c>
      <c r="K296" s="15" t="s">
        <v>288</v>
      </c>
      <c r="L296" s="15" t="s">
        <v>289</v>
      </c>
      <c r="M296" s="21" t="n">
        <v>3</v>
      </c>
      <c r="N296" s="22" t="n">
        <v>185</v>
      </c>
      <c r="O296" s="22" t="n">
        <v>110</v>
      </c>
      <c r="P296" s="22" t="n">
        <f aca="false">ROUND(M296*N296*(1-T296),2)</f>
        <v>499.5</v>
      </c>
      <c r="Q296" s="22" t="n">
        <f aca="false">ROUND(M296*O296,2)</f>
        <v>330</v>
      </c>
      <c r="R296" s="22" t="n">
        <f aca="false">P296-Q296</f>
        <v>169.5</v>
      </c>
      <c r="S296" s="23" t="n">
        <f aca="false">IF(P296=0,0,R296/P296)</f>
        <v>0.339339339339339</v>
      </c>
      <c r="T296" s="23" t="n">
        <v>0.1</v>
      </c>
    </row>
    <row r="297" customFormat="false" ht="15" hidden="false" customHeight="false" outlineLevel="0" collapsed="false">
      <c r="A297" s="24" t="n">
        <v>296</v>
      </c>
      <c r="B297" s="9" t="s">
        <v>646</v>
      </c>
      <c r="C297" s="25" t="n">
        <v>45765</v>
      </c>
      <c r="D297" s="25" t="n">
        <v>45770</v>
      </c>
      <c r="E297" s="9" t="s">
        <v>150</v>
      </c>
      <c r="F297" s="9" t="s">
        <v>647</v>
      </c>
      <c r="G297" s="9" t="s">
        <v>152</v>
      </c>
      <c r="H297" s="9" t="s">
        <v>170</v>
      </c>
      <c r="I297" s="17" t="s">
        <v>229</v>
      </c>
      <c r="J297" s="17" t="s">
        <v>158</v>
      </c>
      <c r="K297" s="17" t="s">
        <v>159</v>
      </c>
      <c r="L297" s="17" t="s">
        <v>248</v>
      </c>
      <c r="M297" s="26" t="n">
        <v>5</v>
      </c>
      <c r="N297" s="27" t="n">
        <v>165</v>
      </c>
      <c r="O297" s="27" t="n">
        <v>78</v>
      </c>
      <c r="P297" s="27" t="n">
        <f aca="false">ROUND(M297*N297*(1-T297),2)</f>
        <v>825</v>
      </c>
      <c r="Q297" s="27" t="n">
        <f aca="false">ROUND(M297*O297,2)</f>
        <v>390</v>
      </c>
      <c r="R297" s="27" t="n">
        <f aca="false">P297-Q297</f>
        <v>435</v>
      </c>
      <c r="S297" s="28" t="n">
        <f aca="false">IF(P297=0,0,R297/P297)</f>
        <v>0.527272727272727</v>
      </c>
      <c r="T297" s="28" t="n">
        <v>0</v>
      </c>
    </row>
    <row r="298" customFormat="false" ht="15" hidden="false" customHeight="false" outlineLevel="0" collapsed="false">
      <c r="A298" s="19" t="n">
        <v>297</v>
      </c>
      <c r="B298" s="13" t="s">
        <v>646</v>
      </c>
      <c r="C298" s="20" t="n">
        <v>45765</v>
      </c>
      <c r="D298" s="20" t="n">
        <v>45770</v>
      </c>
      <c r="E298" s="13" t="s">
        <v>150</v>
      </c>
      <c r="F298" s="13" t="s">
        <v>647</v>
      </c>
      <c r="G298" s="13" t="s">
        <v>152</v>
      </c>
      <c r="H298" s="13" t="s">
        <v>170</v>
      </c>
      <c r="I298" s="15" t="s">
        <v>229</v>
      </c>
      <c r="J298" s="15" t="s">
        <v>155</v>
      </c>
      <c r="K298" s="15" t="s">
        <v>288</v>
      </c>
      <c r="L298" s="15" t="s">
        <v>312</v>
      </c>
      <c r="M298" s="21" t="n">
        <v>4</v>
      </c>
      <c r="N298" s="22" t="n">
        <v>75</v>
      </c>
      <c r="O298" s="22" t="n">
        <v>38</v>
      </c>
      <c r="P298" s="22" t="n">
        <f aca="false">ROUND(M298*N298*(1-T298),2)</f>
        <v>270</v>
      </c>
      <c r="Q298" s="22" t="n">
        <f aca="false">ROUND(M298*O298,2)</f>
        <v>152</v>
      </c>
      <c r="R298" s="22" t="n">
        <f aca="false">P298-Q298</f>
        <v>118</v>
      </c>
      <c r="S298" s="23" t="n">
        <f aca="false">IF(P298=0,0,R298/P298)</f>
        <v>0.437037037037037</v>
      </c>
      <c r="T298" s="23" t="n">
        <v>0.1</v>
      </c>
    </row>
    <row r="299" customFormat="false" ht="15" hidden="false" customHeight="false" outlineLevel="0" collapsed="false">
      <c r="A299" s="24" t="n">
        <v>298</v>
      </c>
      <c r="B299" s="9" t="s">
        <v>648</v>
      </c>
      <c r="C299" s="25" t="n">
        <v>45765</v>
      </c>
      <c r="D299" s="25" t="n">
        <v>45767</v>
      </c>
      <c r="E299" s="9" t="s">
        <v>167</v>
      </c>
      <c r="F299" s="9" t="s">
        <v>649</v>
      </c>
      <c r="G299" s="9" t="s">
        <v>169</v>
      </c>
      <c r="H299" s="9" t="s">
        <v>208</v>
      </c>
      <c r="I299" s="17" t="s">
        <v>247</v>
      </c>
      <c r="J299" s="17" t="s">
        <v>172</v>
      </c>
      <c r="K299" s="17" t="s">
        <v>204</v>
      </c>
      <c r="L299" s="17" t="s">
        <v>341</v>
      </c>
      <c r="M299" s="26" t="n">
        <v>1</v>
      </c>
      <c r="N299" s="27" t="n">
        <v>68</v>
      </c>
      <c r="O299" s="27" t="n">
        <v>36</v>
      </c>
      <c r="P299" s="27" t="n">
        <f aca="false">ROUND(M299*N299*(1-T299),2)</f>
        <v>68</v>
      </c>
      <c r="Q299" s="27" t="n">
        <f aca="false">ROUND(M299*O299,2)</f>
        <v>36</v>
      </c>
      <c r="R299" s="27" t="n">
        <f aca="false">P299-Q299</f>
        <v>32</v>
      </c>
      <c r="S299" s="28" t="n">
        <f aca="false">IF(P299=0,0,R299/P299)</f>
        <v>0.470588235294118</v>
      </c>
      <c r="T299" s="28" t="n">
        <v>0</v>
      </c>
    </row>
    <row r="300" customFormat="false" ht="15" hidden="false" customHeight="false" outlineLevel="0" collapsed="false">
      <c r="A300" s="19" t="n">
        <v>299</v>
      </c>
      <c r="B300" s="13" t="s">
        <v>650</v>
      </c>
      <c r="C300" s="20" t="n">
        <v>45765</v>
      </c>
      <c r="D300" s="20" t="n">
        <v>45767</v>
      </c>
      <c r="E300" s="13" t="s">
        <v>184</v>
      </c>
      <c r="F300" s="13" t="s">
        <v>651</v>
      </c>
      <c r="G300" s="13" t="s">
        <v>169</v>
      </c>
      <c r="H300" s="13" t="s">
        <v>186</v>
      </c>
      <c r="I300" s="15" t="s">
        <v>224</v>
      </c>
      <c r="J300" s="15" t="s">
        <v>172</v>
      </c>
      <c r="K300" s="15" t="s">
        <v>195</v>
      </c>
      <c r="L300" s="15" t="s">
        <v>230</v>
      </c>
      <c r="M300" s="21" t="n">
        <v>2</v>
      </c>
      <c r="N300" s="22" t="n">
        <v>45</v>
      </c>
      <c r="O300" s="22" t="n">
        <v>24</v>
      </c>
      <c r="P300" s="22" t="n">
        <f aca="false">ROUND(M300*N300*(1-T300),2)</f>
        <v>85.5</v>
      </c>
      <c r="Q300" s="22" t="n">
        <f aca="false">ROUND(M300*O300,2)</f>
        <v>48</v>
      </c>
      <c r="R300" s="22" t="n">
        <f aca="false">P300-Q300</f>
        <v>37.5</v>
      </c>
      <c r="S300" s="23" t="n">
        <f aca="false">IF(P300=0,0,R300/P300)</f>
        <v>0.43859649122807</v>
      </c>
      <c r="T300" s="23" t="n">
        <v>0.05</v>
      </c>
    </row>
    <row r="301" customFormat="false" ht="15" hidden="false" customHeight="false" outlineLevel="0" collapsed="false">
      <c r="A301" s="24" t="n">
        <v>300</v>
      </c>
      <c r="B301" s="9" t="s">
        <v>652</v>
      </c>
      <c r="C301" s="25" t="n">
        <v>45765</v>
      </c>
      <c r="D301" s="25" t="n">
        <v>45771</v>
      </c>
      <c r="E301" s="9" t="s">
        <v>150</v>
      </c>
      <c r="F301" s="9" t="s">
        <v>653</v>
      </c>
      <c r="G301" s="9" t="s">
        <v>169</v>
      </c>
      <c r="H301" s="9" t="s">
        <v>153</v>
      </c>
      <c r="I301" s="17" t="s">
        <v>233</v>
      </c>
      <c r="J301" s="17" t="s">
        <v>158</v>
      </c>
      <c r="K301" s="17" t="s">
        <v>199</v>
      </c>
      <c r="L301" s="17" t="s">
        <v>200</v>
      </c>
      <c r="M301" s="26" t="n">
        <v>3</v>
      </c>
      <c r="N301" s="27" t="n">
        <v>449</v>
      </c>
      <c r="O301" s="27" t="n">
        <v>275</v>
      </c>
      <c r="P301" s="27" t="n">
        <f aca="false">ROUND(M301*N301*(1-T301),2)</f>
        <v>1212.3</v>
      </c>
      <c r="Q301" s="27" t="n">
        <f aca="false">ROUND(M301*O301,2)</f>
        <v>825</v>
      </c>
      <c r="R301" s="27" t="n">
        <f aca="false">P301-Q301</f>
        <v>387.3</v>
      </c>
      <c r="S301" s="28" t="n">
        <f aca="false">IF(P301=0,0,R301/P301)</f>
        <v>0.319475377381836</v>
      </c>
      <c r="T301" s="28" t="n">
        <v>0.1</v>
      </c>
    </row>
    <row r="302" customFormat="false" ht="15" hidden="false" customHeight="false" outlineLevel="0" collapsed="false">
      <c r="A302" s="19" t="n">
        <v>301</v>
      </c>
      <c r="B302" s="13" t="s">
        <v>654</v>
      </c>
      <c r="C302" s="20" t="n">
        <v>45766</v>
      </c>
      <c r="D302" s="20" t="n">
        <v>45769</v>
      </c>
      <c r="E302" s="13" t="s">
        <v>167</v>
      </c>
      <c r="F302" s="13" t="s">
        <v>655</v>
      </c>
      <c r="G302" s="13" t="s">
        <v>152</v>
      </c>
      <c r="H302" s="13" t="s">
        <v>208</v>
      </c>
      <c r="I302" s="15" t="s">
        <v>242</v>
      </c>
      <c r="J302" s="15" t="s">
        <v>158</v>
      </c>
      <c r="K302" s="15" t="s">
        <v>210</v>
      </c>
      <c r="L302" s="15" t="s">
        <v>211</v>
      </c>
      <c r="M302" s="21" t="n">
        <v>3</v>
      </c>
      <c r="N302" s="22" t="n">
        <v>640</v>
      </c>
      <c r="O302" s="22" t="n">
        <v>460</v>
      </c>
      <c r="P302" s="22" t="n">
        <f aca="false">ROUND(M302*N302*(1-T302),2)</f>
        <v>1824</v>
      </c>
      <c r="Q302" s="22" t="n">
        <f aca="false">ROUND(M302*O302,2)</f>
        <v>1380</v>
      </c>
      <c r="R302" s="22" t="n">
        <f aca="false">P302-Q302</f>
        <v>444</v>
      </c>
      <c r="S302" s="23" t="n">
        <f aca="false">IF(P302=0,0,R302/P302)</f>
        <v>0.243421052631579</v>
      </c>
      <c r="T302" s="23" t="n">
        <v>0.05</v>
      </c>
    </row>
    <row r="303" customFormat="false" ht="15" hidden="false" customHeight="false" outlineLevel="0" collapsed="false">
      <c r="A303" s="24" t="n">
        <v>302</v>
      </c>
      <c r="B303" s="9" t="s">
        <v>654</v>
      </c>
      <c r="C303" s="25" t="n">
        <v>45766</v>
      </c>
      <c r="D303" s="25" t="n">
        <v>45769</v>
      </c>
      <c r="E303" s="9" t="s">
        <v>167</v>
      </c>
      <c r="F303" s="9" t="s">
        <v>655</v>
      </c>
      <c r="G303" s="9" t="s">
        <v>152</v>
      </c>
      <c r="H303" s="9" t="s">
        <v>208</v>
      </c>
      <c r="I303" s="17" t="s">
        <v>242</v>
      </c>
      <c r="J303" s="17" t="s">
        <v>158</v>
      </c>
      <c r="K303" s="17" t="s">
        <v>159</v>
      </c>
      <c r="L303" s="17" t="s">
        <v>182</v>
      </c>
      <c r="M303" s="26" t="n">
        <v>1</v>
      </c>
      <c r="N303" s="27" t="n">
        <v>115</v>
      </c>
      <c r="O303" s="27" t="n">
        <v>52</v>
      </c>
      <c r="P303" s="27" t="n">
        <f aca="false">ROUND(M303*N303*(1-T303),2)</f>
        <v>115</v>
      </c>
      <c r="Q303" s="27" t="n">
        <f aca="false">ROUND(M303*O303,2)</f>
        <v>52</v>
      </c>
      <c r="R303" s="27" t="n">
        <f aca="false">P303-Q303</f>
        <v>63</v>
      </c>
      <c r="S303" s="28" t="n">
        <f aca="false">IF(P303=0,0,R303/P303)</f>
        <v>0.547826086956522</v>
      </c>
      <c r="T303" s="28" t="n">
        <v>0</v>
      </c>
    </row>
    <row r="304" customFormat="false" ht="15" hidden="false" customHeight="false" outlineLevel="0" collapsed="false">
      <c r="A304" s="19" t="n">
        <v>303</v>
      </c>
      <c r="B304" s="13" t="s">
        <v>656</v>
      </c>
      <c r="C304" s="20" t="n">
        <v>45766</v>
      </c>
      <c r="D304" s="20" t="n">
        <v>45772</v>
      </c>
      <c r="E304" s="13" t="s">
        <v>150</v>
      </c>
      <c r="F304" s="13" t="s">
        <v>354</v>
      </c>
      <c r="G304" s="13" t="s">
        <v>177</v>
      </c>
      <c r="H304" s="13" t="s">
        <v>208</v>
      </c>
      <c r="I304" s="15" t="s">
        <v>247</v>
      </c>
      <c r="J304" s="15" t="s">
        <v>172</v>
      </c>
      <c r="K304" s="15" t="s">
        <v>195</v>
      </c>
      <c r="L304" s="15" t="s">
        <v>196</v>
      </c>
      <c r="M304" s="21" t="n">
        <v>3</v>
      </c>
      <c r="N304" s="22" t="n">
        <v>58</v>
      </c>
      <c r="O304" s="22" t="n">
        <v>31</v>
      </c>
      <c r="P304" s="22" t="n">
        <f aca="false">ROUND(M304*N304*(1-T304),2)</f>
        <v>174</v>
      </c>
      <c r="Q304" s="22" t="n">
        <f aca="false">ROUND(M304*O304,2)</f>
        <v>93</v>
      </c>
      <c r="R304" s="22" t="n">
        <f aca="false">P304-Q304</f>
        <v>81</v>
      </c>
      <c r="S304" s="23" t="n">
        <f aca="false">IF(P304=0,0,R304/P304)</f>
        <v>0.46551724137931</v>
      </c>
      <c r="T304" s="23" t="n">
        <v>0</v>
      </c>
    </row>
    <row r="305" customFormat="false" ht="15" hidden="false" customHeight="false" outlineLevel="0" collapsed="false">
      <c r="A305" s="24" t="n">
        <v>304</v>
      </c>
      <c r="B305" s="9" t="s">
        <v>657</v>
      </c>
      <c r="C305" s="25" t="n">
        <v>45767</v>
      </c>
      <c r="D305" s="25" t="n">
        <v>45769</v>
      </c>
      <c r="E305" s="9" t="s">
        <v>167</v>
      </c>
      <c r="F305" s="9" t="s">
        <v>655</v>
      </c>
      <c r="G305" s="9" t="s">
        <v>152</v>
      </c>
      <c r="H305" s="9" t="s">
        <v>153</v>
      </c>
      <c r="I305" s="17" t="s">
        <v>233</v>
      </c>
      <c r="J305" s="17" t="s">
        <v>155</v>
      </c>
      <c r="K305" s="17" t="s">
        <v>164</v>
      </c>
      <c r="L305" s="17" t="s">
        <v>257</v>
      </c>
      <c r="M305" s="26" t="n">
        <v>5</v>
      </c>
      <c r="N305" s="27" t="n">
        <v>560</v>
      </c>
      <c r="O305" s="27" t="n">
        <v>445</v>
      </c>
      <c r="P305" s="27" t="n">
        <f aca="false">ROUND(M305*N305*(1-T305),2)</f>
        <v>2100</v>
      </c>
      <c r="Q305" s="27" t="n">
        <f aca="false">ROUND(M305*O305,2)</f>
        <v>2225</v>
      </c>
      <c r="R305" s="27" t="n">
        <f aca="false">P305-Q305</f>
        <v>-125</v>
      </c>
      <c r="S305" s="28" t="n">
        <f aca="false">IF(P305=0,0,R305/P305)</f>
        <v>-0.0595238095238095</v>
      </c>
      <c r="T305" s="28" t="n">
        <v>0.25</v>
      </c>
    </row>
    <row r="306" customFormat="false" ht="15" hidden="false" customHeight="false" outlineLevel="0" collapsed="false">
      <c r="A306" s="19" t="n">
        <v>305</v>
      </c>
      <c r="B306" s="13" t="s">
        <v>658</v>
      </c>
      <c r="C306" s="20" t="n">
        <v>45767</v>
      </c>
      <c r="D306" s="20" t="n">
        <v>45767</v>
      </c>
      <c r="E306" s="13" t="s">
        <v>179</v>
      </c>
      <c r="F306" s="13" t="s">
        <v>228</v>
      </c>
      <c r="G306" s="13" t="s">
        <v>169</v>
      </c>
      <c r="H306" s="13" t="s">
        <v>170</v>
      </c>
      <c r="I306" s="15" t="s">
        <v>171</v>
      </c>
      <c r="J306" s="15" t="s">
        <v>158</v>
      </c>
      <c r="K306" s="15" t="s">
        <v>243</v>
      </c>
      <c r="L306" s="15" t="s">
        <v>244</v>
      </c>
      <c r="M306" s="21" t="n">
        <v>4</v>
      </c>
      <c r="N306" s="22" t="n">
        <v>980</v>
      </c>
      <c r="O306" s="22" t="n">
        <v>610</v>
      </c>
      <c r="P306" s="22" t="n">
        <f aca="false">ROUND(M306*N306*(1-T306),2)</f>
        <v>3920</v>
      </c>
      <c r="Q306" s="22" t="n">
        <f aca="false">ROUND(M306*O306,2)</f>
        <v>2440</v>
      </c>
      <c r="R306" s="22" t="n">
        <f aca="false">P306-Q306</f>
        <v>1480</v>
      </c>
      <c r="S306" s="23" t="n">
        <f aca="false">IF(P306=0,0,R306/P306)</f>
        <v>0.377551020408163</v>
      </c>
      <c r="T306" s="23" t="n">
        <v>0</v>
      </c>
    </row>
    <row r="307" customFormat="false" ht="15" hidden="false" customHeight="false" outlineLevel="0" collapsed="false">
      <c r="A307" s="24" t="n">
        <v>306</v>
      </c>
      <c r="B307" s="9" t="s">
        <v>659</v>
      </c>
      <c r="C307" s="25" t="n">
        <v>45767</v>
      </c>
      <c r="D307" s="25" t="n">
        <v>45773</v>
      </c>
      <c r="E307" s="9" t="s">
        <v>150</v>
      </c>
      <c r="F307" s="9" t="s">
        <v>660</v>
      </c>
      <c r="G307" s="9" t="s">
        <v>177</v>
      </c>
      <c r="H307" s="9" t="s">
        <v>170</v>
      </c>
      <c r="I307" s="17" t="s">
        <v>229</v>
      </c>
      <c r="J307" s="17" t="s">
        <v>155</v>
      </c>
      <c r="K307" s="17" t="s">
        <v>215</v>
      </c>
      <c r="L307" s="17" t="s">
        <v>216</v>
      </c>
      <c r="M307" s="26" t="n">
        <v>2</v>
      </c>
      <c r="N307" s="27" t="n">
        <v>210</v>
      </c>
      <c r="O307" s="27" t="n">
        <v>132</v>
      </c>
      <c r="P307" s="27" t="n">
        <f aca="false">ROUND(M307*N307*(1-T307),2)</f>
        <v>378</v>
      </c>
      <c r="Q307" s="27" t="n">
        <f aca="false">ROUND(M307*O307,2)</f>
        <v>264</v>
      </c>
      <c r="R307" s="27" t="n">
        <f aca="false">P307-Q307</f>
        <v>114</v>
      </c>
      <c r="S307" s="28" t="n">
        <f aca="false">IF(P307=0,0,R307/P307)</f>
        <v>0.301587301587302</v>
      </c>
      <c r="T307" s="28" t="n">
        <v>0.1</v>
      </c>
    </row>
    <row r="308" customFormat="false" ht="15" hidden="false" customHeight="false" outlineLevel="0" collapsed="false">
      <c r="A308" s="19" t="n">
        <v>307</v>
      </c>
      <c r="B308" s="13" t="s">
        <v>661</v>
      </c>
      <c r="C308" s="20" t="n">
        <v>45768</v>
      </c>
      <c r="D308" s="20" t="n">
        <v>45774</v>
      </c>
      <c r="E308" s="13" t="s">
        <v>150</v>
      </c>
      <c r="F308" s="13" t="s">
        <v>453</v>
      </c>
      <c r="G308" s="13" t="s">
        <v>177</v>
      </c>
      <c r="H308" s="13" t="s">
        <v>208</v>
      </c>
      <c r="I308" s="15" t="s">
        <v>209</v>
      </c>
      <c r="J308" s="15" t="s">
        <v>172</v>
      </c>
      <c r="K308" s="15" t="s">
        <v>204</v>
      </c>
      <c r="L308" s="15" t="s">
        <v>341</v>
      </c>
      <c r="M308" s="21" t="n">
        <v>4</v>
      </c>
      <c r="N308" s="22" t="n">
        <v>68</v>
      </c>
      <c r="O308" s="22" t="n">
        <v>36</v>
      </c>
      <c r="P308" s="22" t="n">
        <f aca="false">ROUND(M308*N308*(1-T308),2)</f>
        <v>258.4</v>
      </c>
      <c r="Q308" s="22" t="n">
        <f aca="false">ROUND(M308*O308,2)</f>
        <v>144</v>
      </c>
      <c r="R308" s="22" t="n">
        <f aca="false">P308-Q308</f>
        <v>114.4</v>
      </c>
      <c r="S308" s="23" t="n">
        <f aca="false">IF(P308=0,0,R308/P308)</f>
        <v>0.442724458204334</v>
      </c>
      <c r="T308" s="23" t="n">
        <v>0.05</v>
      </c>
    </row>
    <row r="309" customFormat="false" ht="15" hidden="false" customHeight="false" outlineLevel="0" collapsed="false">
      <c r="A309" s="24" t="n">
        <v>308</v>
      </c>
      <c r="B309" s="9" t="s">
        <v>662</v>
      </c>
      <c r="C309" s="25" t="n">
        <v>45768</v>
      </c>
      <c r="D309" s="25" t="n">
        <v>45768</v>
      </c>
      <c r="E309" s="9" t="s">
        <v>179</v>
      </c>
      <c r="F309" s="9" t="s">
        <v>663</v>
      </c>
      <c r="G309" s="9" t="s">
        <v>177</v>
      </c>
      <c r="H309" s="9" t="s">
        <v>153</v>
      </c>
      <c r="I309" s="17" t="s">
        <v>154</v>
      </c>
      <c r="J309" s="17" t="s">
        <v>155</v>
      </c>
      <c r="K309" s="17" t="s">
        <v>215</v>
      </c>
      <c r="L309" s="17" t="s">
        <v>292</v>
      </c>
      <c r="M309" s="26" t="n">
        <v>3</v>
      </c>
      <c r="N309" s="27" t="n">
        <v>425</v>
      </c>
      <c r="O309" s="27" t="n">
        <v>265</v>
      </c>
      <c r="P309" s="27" t="n">
        <f aca="false">ROUND(M309*N309*(1-T309),2)</f>
        <v>1147.5</v>
      </c>
      <c r="Q309" s="27" t="n">
        <f aca="false">ROUND(M309*O309,2)</f>
        <v>795</v>
      </c>
      <c r="R309" s="27" t="n">
        <f aca="false">P309-Q309</f>
        <v>352.5</v>
      </c>
      <c r="S309" s="28" t="n">
        <f aca="false">IF(P309=0,0,R309/P309)</f>
        <v>0.30718954248366</v>
      </c>
      <c r="T309" s="28" t="n">
        <v>0.1</v>
      </c>
    </row>
    <row r="310" customFormat="false" ht="15" hidden="false" customHeight="false" outlineLevel="0" collapsed="false">
      <c r="A310" s="19" t="n">
        <v>309</v>
      </c>
      <c r="B310" s="13" t="s">
        <v>664</v>
      </c>
      <c r="C310" s="20" t="n">
        <v>45768</v>
      </c>
      <c r="D310" s="20" t="n">
        <v>45769</v>
      </c>
      <c r="E310" s="13" t="s">
        <v>184</v>
      </c>
      <c r="F310" s="13" t="s">
        <v>665</v>
      </c>
      <c r="G310" s="13" t="s">
        <v>152</v>
      </c>
      <c r="H310" s="13" t="s">
        <v>153</v>
      </c>
      <c r="I310" s="15" t="s">
        <v>163</v>
      </c>
      <c r="J310" s="15" t="s">
        <v>155</v>
      </c>
      <c r="K310" s="15" t="s">
        <v>156</v>
      </c>
      <c r="L310" s="15" t="s">
        <v>157</v>
      </c>
      <c r="M310" s="21" t="n">
        <v>5</v>
      </c>
      <c r="N310" s="22" t="n">
        <v>295</v>
      </c>
      <c r="O310" s="22" t="n">
        <v>235</v>
      </c>
      <c r="P310" s="22" t="n">
        <f aca="false">ROUND(M310*N310*(1-T310),2)</f>
        <v>1180</v>
      </c>
      <c r="Q310" s="22" t="n">
        <f aca="false">ROUND(M310*O310,2)</f>
        <v>1175</v>
      </c>
      <c r="R310" s="22" t="n">
        <f aca="false">P310-Q310</f>
        <v>5</v>
      </c>
      <c r="S310" s="23" t="n">
        <f aca="false">IF(P310=0,0,R310/P310)</f>
        <v>0.00423728813559322</v>
      </c>
      <c r="T310" s="23" t="n">
        <v>0.2</v>
      </c>
    </row>
    <row r="311" customFormat="false" ht="15" hidden="false" customHeight="false" outlineLevel="0" collapsed="false">
      <c r="A311" s="24" t="n">
        <v>310</v>
      </c>
      <c r="B311" s="9" t="s">
        <v>664</v>
      </c>
      <c r="C311" s="25" t="n">
        <v>45768</v>
      </c>
      <c r="D311" s="25" t="n">
        <v>45769</v>
      </c>
      <c r="E311" s="9" t="s">
        <v>184</v>
      </c>
      <c r="F311" s="9" t="s">
        <v>665</v>
      </c>
      <c r="G311" s="9" t="s">
        <v>152</v>
      </c>
      <c r="H311" s="9" t="s">
        <v>153</v>
      </c>
      <c r="I311" s="17" t="s">
        <v>163</v>
      </c>
      <c r="J311" s="17" t="s">
        <v>155</v>
      </c>
      <c r="K311" s="17" t="s">
        <v>288</v>
      </c>
      <c r="L311" s="17" t="s">
        <v>312</v>
      </c>
      <c r="M311" s="26" t="n">
        <v>1</v>
      </c>
      <c r="N311" s="27" t="n">
        <v>75</v>
      </c>
      <c r="O311" s="27" t="n">
        <v>38</v>
      </c>
      <c r="P311" s="27" t="n">
        <f aca="false">ROUND(M311*N311*(1-T311),2)</f>
        <v>75</v>
      </c>
      <c r="Q311" s="27" t="n">
        <f aca="false">ROUND(M311*O311,2)</f>
        <v>38</v>
      </c>
      <c r="R311" s="27" t="n">
        <f aca="false">P311-Q311</f>
        <v>37</v>
      </c>
      <c r="S311" s="28" t="n">
        <f aca="false">IF(P311=0,0,R311/P311)</f>
        <v>0.493333333333333</v>
      </c>
      <c r="T311" s="28" t="n">
        <v>0</v>
      </c>
    </row>
    <row r="312" customFormat="false" ht="15" hidden="false" customHeight="false" outlineLevel="0" collapsed="false">
      <c r="A312" s="19" t="n">
        <v>311</v>
      </c>
      <c r="B312" s="13" t="s">
        <v>666</v>
      </c>
      <c r="C312" s="20" t="n">
        <v>45769</v>
      </c>
      <c r="D312" s="20" t="n">
        <v>45774</v>
      </c>
      <c r="E312" s="13" t="s">
        <v>150</v>
      </c>
      <c r="F312" s="13" t="s">
        <v>667</v>
      </c>
      <c r="G312" s="13" t="s">
        <v>152</v>
      </c>
      <c r="H312" s="13" t="s">
        <v>186</v>
      </c>
      <c r="I312" s="15" t="s">
        <v>203</v>
      </c>
      <c r="J312" s="15" t="s">
        <v>158</v>
      </c>
      <c r="K312" s="15" t="s">
        <v>210</v>
      </c>
      <c r="L312" s="15" t="s">
        <v>211</v>
      </c>
      <c r="M312" s="21" t="n">
        <v>3</v>
      </c>
      <c r="N312" s="22" t="n">
        <v>640</v>
      </c>
      <c r="O312" s="22" t="n">
        <v>460</v>
      </c>
      <c r="P312" s="22" t="n">
        <f aca="false">ROUND(M312*N312*(1-T312),2)</f>
        <v>1824</v>
      </c>
      <c r="Q312" s="22" t="n">
        <f aca="false">ROUND(M312*O312,2)</f>
        <v>1380</v>
      </c>
      <c r="R312" s="22" t="n">
        <f aca="false">P312-Q312</f>
        <v>444</v>
      </c>
      <c r="S312" s="23" t="n">
        <f aca="false">IF(P312=0,0,R312/P312)</f>
        <v>0.243421052631579</v>
      </c>
      <c r="T312" s="23" t="n">
        <v>0.05</v>
      </c>
    </row>
    <row r="313" customFormat="false" ht="15" hidden="false" customHeight="false" outlineLevel="0" collapsed="false">
      <c r="A313" s="24" t="n">
        <v>312</v>
      </c>
      <c r="B313" s="9" t="s">
        <v>668</v>
      </c>
      <c r="C313" s="25" t="n">
        <v>45769</v>
      </c>
      <c r="D313" s="25" t="n">
        <v>45772</v>
      </c>
      <c r="E313" s="9" t="s">
        <v>167</v>
      </c>
      <c r="F313" s="9" t="s">
        <v>354</v>
      </c>
      <c r="G313" s="9" t="s">
        <v>177</v>
      </c>
      <c r="H313" s="9" t="s">
        <v>170</v>
      </c>
      <c r="I313" s="17" t="s">
        <v>229</v>
      </c>
      <c r="J313" s="17" t="s">
        <v>172</v>
      </c>
      <c r="K313" s="17" t="s">
        <v>195</v>
      </c>
      <c r="L313" s="17" t="s">
        <v>196</v>
      </c>
      <c r="M313" s="26" t="n">
        <v>4</v>
      </c>
      <c r="N313" s="27" t="n">
        <v>58</v>
      </c>
      <c r="O313" s="27" t="n">
        <v>31</v>
      </c>
      <c r="P313" s="27" t="n">
        <f aca="false">ROUND(M313*N313*(1-T313),2)</f>
        <v>232</v>
      </c>
      <c r="Q313" s="27" t="n">
        <f aca="false">ROUND(M313*O313,2)</f>
        <v>124</v>
      </c>
      <c r="R313" s="27" t="n">
        <f aca="false">P313-Q313</f>
        <v>108</v>
      </c>
      <c r="S313" s="28" t="n">
        <f aca="false">IF(P313=0,0,R313/P313)</f>
        <v>0.46551724137931</v>
      </c>
      <c r="T313" s="28" t="n">
        <v>0</v>
      </c>
    </row>
    <row r="314" customFormat="false" ht="15" hidden="false" customHeight="false" outlineLevel="0" collapsed="false">
      <c r="A314" s="19" t="n">
        <v>313</v>
      </c>
      <c r="B314" s="13" t="s">
        <v>669</v>
      </c>
      <c r="C314" s="20" t="n">
        <v>45769</v>
      </c>
      <c r="D314" s="20" t="n">
        <v>45774</v>
      </c>
      <c r="E314" s="13" t="s">
        <v>150</v>
      </c>
      <c r="F314" s="13" t="s">
        <v>408</v>
      </c>
      <c r="G314" s="13" t="s">
        <v>152</v>
      </c>
      <c r="H314" s="13" t="s">
        <v>153</v>
      </c>
      <c r="I314" s="15" t="s">
        <v>233</v>
      </c>
      <c r="J314" s="15" t="s">
        <v>155</v>
      </c>
      <c r="K314" s="15" t="s">
        <v>288</v>
      </c>
      <c r="L314" s="15" t="s">
        <v>312</v>
      </c>
      <c r="M314" s="21" t="n">
        <v>3</v>
      </c>
      <c r="N314" s="22" t="n">
        <v>75</v>
      </c>
      <c r="O314" s="22" t="n">
        <v>38</v>
      </c>
      <c r="P314" s="22" t="n">
        <f aca="false">ROUND(M314*N314*(1-T314),2)</f>
        <v>225</v>
      </c>
      <c r="Q314" s="22" t="n">
        <f aca="false">ROUND(M314*O314,2)</f>
        <v>114</v>
      </c>
      <c r="R314" s="22" t="n">
        <f aca="false">P314-Q314</f>
        <v>111</v>
      </c>
      <c r="S314" s="23" t="n">
        <f aca="false">IF(P314=0,0,R314/P314)</f>
        <v>0.493333333333333</v>
      </c>
      <c r="T314" s="23" t="n">
        <v>0</v>
      </c>
    </row>
    <row r="315" customFormat="false" ht="15" hidden="false" customHeight="false" outlineLevel="0" collapsed="false">
      <c r="A315" s="24" t="n">
        <v>314</v>
      </c>
      <c r="B315" s="9" t="s">
        <v>670</v>
      </c>
      <c r="C315" s="25" t="n">
        <v>45770</v>
      </c>
      <c r="D315" s="25" t="n">
        <v>45772</v>
      </c>
      <c r="E315" s="9" t="s">
        <v>167</v>
      </c>
      <c r="F315" s="9" t="s">
        <v>671</v>
      </c>
      <c r="G315" s="9" t="s">
        <v>169</v>
      </c>
      <c r="H315" s="9" t="s">
        <v>170</v>
      </c>
      <c r="I315" s="17" t="s">
        <v>229</v>
      </c>
      <c r="J315" s="17" t="s">
        <v>172</v>
      </c>
      <c r="K315" s="17" t="s">
        <v>173</v>
      </c>
      <c r="L315" s="17" t="s">
        <v>174</v>
      </c>
      <c r="M315" s="26" t="n">
        <v>2</v>
      </c>
      <c r="N315" s="27" t="n">
        <v>64</v>
      </c>
      <c r="O315" s="27" t="n">
        <v>49</v>
      </c>
      <c r="P315" s="27" t="n">
        <f aca="false">ROUND(M315*N315*(1-T315),2)</f>
        <v>89.6</v>
      </c>
      <c r="Q315" s="27" t="n">
        <f aca="false">ROUND(M315*O315,2)</f>
        <v>98</v>
      </c>
      <c r="R315" s="27" t="n">
        <f aca="false">P315-Q315</f>
        <v>-8.40000000000001</v>
      </c>
      <c r="S315" s="28" t="n">
        <f aca="false">IF(P315=0,0,R315/P315)</f>
        <v>-0.0937500000000001</v>
      </c>
      <c r="T315" s="28" t="n">
        <v>0.3</v>
      </c>
    </row>
    <row r="316" customFormat="false" ht="15" hidden="false" customHeight="false" outlineLevel="0" collapsed="false">
      <c r="A316" s="19" t="n">
        <v>315</v>
      </c>
      <c r="B316" s="13" t="s">
        <v>672</v>
      </c>
      <c r="C316" s="20" t="n">
        <v>45771</v>
      </c>
      <c r="D316" s="20" t="n">
        <v>45776</v>
      </c>
      <c r="E316" s="13" t="s">
        <v>150</v>
      </c>
      <c r="F316" s="13" t="s">
        <v>419</v>
      </c>
      <c r="G316" s="13" t="s">
        <v>152</v>
      </c>
      <c r="H316" s="13" t="s">
        <v>186</v>
      </c>
      <c r="I316" s="15" t="s">
        <v>203</v>
      </c>
      <c r="J316" s="15" t="s">
        <v>172</v>
      </c>
      <c r="K316" s="15" t="s">
        <v>195</v>
      </c>
      <c r="L316" s="15" t="s">
        <v>196</v>
      </c>
      <c r="M316" s="21" t="n">
        <v>1</v>
      </c>
      <c r="N316" s="22" t="n">
        <v>58</v>
      </c>
      <c r="O316" s="22" t="n">
        <v>31</v>
      </c>
      <c r="P316" s="22" t="n">
        <f aca="false">ROUND(M316*N316*(1-T316),2)</f>
        <v>58</v>
      </c>
      <c r="Q316" s="22" t="n">
        <f aca="false">ROUND(M316*O316,2)</f>
        <v>31</v>
      </c>
      <c r="R316" s="22" t="n">
        <f aca="false">P316-Q316</f>
        <v>27</v>
      </c>
      <c r="S316" s="23" t="n">
        <f aca="false">IF(P316=0,0,R316/P316)</f>
        <v>0.46551724137931</v>
      </c>
      <c r="T316" s="23" t="n">
        <v>0</v>
      </c>
    </row>
    <row r="317" customFormat="false" ht="15" hidden="false" customHeight="false" outlineLevel="0" collapsed="false">
      <c r="A317" s="24" t="n">
        <v>316</v>
      </c>
      <c r="B317" s="9" t="s">
        <v>673</v>
      </c>
      <c r="C317" s="25" t="n">
        <v>45771</v>
      </c>
      <c r="D317" s="25" t="n">
        <v>45775</v>
      </c>
      <c r="E317" s="9" t="s">
        <v>167</v>
      </c>
      <c r="F317" s="9" t="s">
        <v>398</v>
      </c>
      <c r="G317" s="9" t="s">
        <v>177</v>
      </c>
      <c r="H317" s="9" t="s">
        <v>186</v>
      </c>
      <c r="I317" s="17" t="s">
        <v>224</v>
      </c>
      <c r="J317" s="17" t="s">
        <v>172</v>
      </c>
      <c r="K317" s="17" t="s">
        <v>191</v>
      </c>
      <c r="L317" s="17" t="s">
        <v>192</v>
      </c>
      <c r="M317" s="26" t="n">
        <v>2</v>
      </c>
      <c r="N317" s="27" t="n">
        <v>28</v>
      </c>
      <c r="O317" s="27" t="n">
        <v>13</v>
      </c>
      <c r="P317" s="27" t="n">
        <f aca="false">ROUND(M317*N317*(1-T317),2)</f>
        <v>56</v>
      </c>
      <c r="Q317" s="27" t="n">
        <f aca="false">ROUND(M317*O317,2)</f>
        <v>26</v>
      </c>
      <c r="R317" s="27" t="n">
        <f aca="false">P317-Q317</f>
        <v>30</v>
      </c>
      <c r="S317" s="28" t="n">
        <f aca="false">IF(P317=0,0,R317/P317)</f>
        <v>0.535714285714286</v>
      </c>
      <c r="T317" s="28" t="n">
        <v>0</v>
      </c>
    </row>
    <row r="318" customFormat="false" ht="15" hidden="false" customHeight="false" outlineLevel="0" collapsed="false">
      <c r="A318" s="19" t="n">
        <v>317</v>
      </c>
      <c r="B318" s="13" t="s">
        <v>673</v>
      </c>
      <c r="C318" s="20" t="n">
        <v>45771</v>
      </c>
      <c r="D318" s="20" t="n">
        <v>45775</v>
      </c>
      <c r="E318" s="13" t="s">
        <v>167</v>
      </c>
      <c r="F318" s="13" t="s">
        <v>398</v>
      </c>
      <c r="G318" s="13" t="s">
        <v>177</v>
      </c>
      <c r="H318" s="13" t="s">
        <v>186</v>
      </c>
      <c r="I318" s="15" t="s">
        <v>224</v>
      </c>
      <c r="J318" s="15" t="s">
        <v>172</v>
      </c>
      <c r="K318" s="15" t="s">
        <v>173</v>
      </c>
      <c r="L318" s="15" t="s">
        <v>174</v>
      </c>
      <c r="M318" s="21" t="n">
        <v>3</v>
      </c>
      <c r="N318" s="22" t="n">
        <v>64</v>
      </c>
      <c r="O318" s="22" t="n">
        <v>49</v>
      </c>
      <c r="P318" s="22" t="n">
        <f aca="false">ROUND(M318*N318*(1-T318),2)</f>
        <v>153.6</v>
      </c>
      <c r="Q318" s="22" t="n">
        <f aca="false">ROUND(M318*O318,2)</f>
        <v>147</v>
      </c>
      <c r="R318" s="22" t="n">
        <f aca="false">P318-Q318</f>
        <v>6.59999999999999</v>
      </c>
      <c r="S318" s="23" t="n">
        <f aca="false">IF(P318=0,0,R318/P318)</f>
        <v>0.04296875</v>
      </c>
      <c r="T318" s="23" t="n">
        <v>0.2</v>
      </c>
    </row>
    <row r="319" customFormat="false" ht="15" hidden="false" customHeight="false" outlineLevel="0" collapsed="false">
      <c r="A319" s="24" t="n">
        <v>318</v>
      </c>
      <c r="B319" s="9" t="s">
        <v>674</v>
      </c>
      <c r="C319" s="25" t="n">
        <v>45771</v>
      </c>
      <c r="D319" s="25" t="n">
        <v>45775</v>
      </c>
      <c r="E319" s="9" t="s">
        <v>167</v>
      </c>
      <c r="F319" s="9" t="s">
        <v>675</v>
      </c>
      <c r="G319" s="9" t="s">
        <v>169</v>
      </c>
      <c r="H319" s="9" t="s">
        <v>153</v>
      </c>
      <c r="I319" s="17" t="s">
        <v>233</v>
      </c>
      <c r="J319" s="17" t="s">
        <v>158</v>
      </c>
      <c r="K319" s="17" t="s">
        <v>210</v>
      </c>
      <c r="L319" s="17" t="s">
        <v>265</v>
      </c>
      <c r="M319" s="26" t="n">
        <v>1</v>
      </c>
      <c r="N319" s="27" t="n">
        <v>790</v>
      </c>
      <c r="O319" s="27" t="n">
        <v>645</v>
      </c>
      <c r="P319" s="27" t="n">
        <f aca="false">ROUND(M319*N319*(1-T319),2)</f>
        <v>632</v>
      </c>
      <c r="Q319" s="27" t="n">
        <f aca="false">ROUND(M319*O319,2)</f>
        <v>645</v>
      </c>
      <c r="R319" s="27" t="n">
        <f aca="false">P319-Q319</f>
        <v>-13</v>
      </c>
      <c r="S319" s="28" t="n">
        <f aca="false">IF(P319=0,0,R319/P319)</f>
        <v>-0.0205696202531646</v>
      </c>
      <c r="T319" s="28" t="n">
        <v>0.2</v>
      </c>
    </row>
    <row r="320" customFormat="false" ht="15" hidden="false" customHeight="false" outlineLevel="0" collapsed="false">
      <c r="A320" s="19" t="n">
        <v>319</v>
      </c>
      <c r="B320" s="13" t="s">
        <v>676</v>
      </c>
      <c r="C320" s="20" t="n">
        <v>45772</v>
      </c>
      <c r="D320" s="20" t="n">
        <v>45777</v>
      </c>
      <c r="E320" s="13" t="s">
        <v>150</v>
      </c>
      <c r="F320" s="13" t="s">
        <v>677</v>
      </c>
      <c r="G320" s="13" t="s">
        <v>152</v>
      </c>
      <c r="H320" s="13" t="s">
        <v>170</v>
      </c>
      <c r="I320" s="15" t="s">
        <v>229</v>
      </c>
      <c r="J320" s="15" t="s">
        <v>158</v>
      </c>
      <c r="K320" s="15" t="s">
        <v>159</v>
      </c>
      <c r="L320" s="15" t="s">
        <v>248</v>
      </c>
      <c r="M320" s="21" t="n">
        <v>1</v>
      </c>
      <c r="N320" s="22" t="n">
        <v>165</v>
      </c>
      <c r="O320" s="22" t="n">
        <v>78</v>
      </c>
      <c r="P320" s="22" t="n">
        <f aca="false">ROUND(M320*N320*(1-T320),2)</f>
        <v>148.5</v>
      </c>
      <c r="Q320" s="22" t="n">
        <f aca="false">ROUND(M320*O320,2)</f>
        <v>78</v>
      </c>
      <c r="R320" s="22" t="n">
        <f aca="false">P320-Q320</f>
        <v>70.5</v>
      </c>
      <c r="S320" s="23" t="n">
        <f aca="false">IF(P320=0,0,R320/P320)</f>
        <v>0.474747474747475</v>
      </c>
      <c r="T320" s="23" t="n">
        <v>0.1</v>
      </c>
    </row>
    <row r="321" customFormat="false" ht="15" hidden="false" customHeight="false" outlineLevel="0" collapsed="false">
      <c r="A321" s="24" t="n">
        <v>320</v>
      </c>
      <c r="B321" s="9" t="s">
        <v>678</v>
      </c>
      <c r="C321" s="25" t="n">
        <v>45773</v>
      </c>
      <c r="D321" s="25" t="n">
        <v>45773</v>
      </c>
      <c r="E321" s="9" t="s">
        <v>179</v>
      </c>
      <c r="F321" s="9" t="s">
        <v>679</v>
      </c>
      <c r="G321" s="9" t="s">
        <v>169</v>
      </c>
      <c r="H321" s="9" t="s">
        <v>153</v>
      </c>
      <c r="I321" s="17" t="s">
        <v>233</v>
      </c>
      <c r="J321" s="17" t="s">
        <v>158</v>
      </c>
      <c r="K321" s="17" t="s">
        <v>210</v>
      </c>
      <c r="L321" s="17" t="s">
        <v>265</v>
      </c>
      <c r="M321" s="26" t="n">
        <v>2</v>
      </c>
      <c r="N321" s="27" t="n">
        <v>790</v>
      </c>
      <c r="O321" s="27" t="n">
        <v>645</v>
      </c>
      <c r="P321" s="27" t="n">
        <f aca="false">ROUND(M321*N321*(1-T321),2)</f>
        <v>1185</v>
      </c>
      <c r="Q321" s="27" t="n">
        <f aca="false">ROUND(M321*O321,2)</f>
        <v>1290</v>
      </c>
      <c r="R321" s="27" t="n">
        <f aca="false">P321-Q321</f>
        <v>-105</v>
      </c>
      <c r="S321" s="28" t="n">
        <f aca="false">IF(P321=0,0,R321/P321)</f>
        <v>-0.0886075949367089</v>
      </c>
      <c r="T321" s="28" t="n">
        <v>0.25</v>
      </c>
    </row>
    <row r="322" customFormat="false" ht="15" hidden="false" customHeight="false" outlineLevel="0" collapsed="false">
      <c r="A322" s="19" t="n">
        <v>321</v>
      </c>
      <c r="B322" s="13" t="s">
        <v>680</v>
      </c>
      <c r="C322" s="20" t="n">
        <v>45773</v>
      </c>
      <c r="D322" s="20" t="n">
        <v>45776</v>
      </c>
      <c r="E322" s="13" t="s">
        <v>167</v>
      </c>
      <c r="F322" s="13" t="s">
        <v>591</v>
      </c>
      <c r="G322" s="13" t="s">
        <v>177</v>
      </c>
      <c r="H322" s="13" t="s">
        <v>186</v>
      </c>
      <c r="I322" s="15" t="s">
        <v>203</v>
      </c>
      <c r="J322" s="15" t="s">
        <v>155</v>
      </c>
      <c r="K322" s="15" t="s">
        <v>288</v>
      </c>
      <c r="L322" s="15" t="s">
        <v>312</v>
      </c>
      <c r="M322" s="21" t="n">
        <v>2</v>
      </c>
      <c r="N322" s="22" t="n">
        <v>75</v>
      </c>
      <c r="O322" s="22" t="n">
        <v>38</v>
      </c>
      <c r="P322" s="22" t="n">
        <f aca="false">ROUND(M322*N322*(1-T322),2)</f>
        <v>150</v>
      </c>
      <c r="Q322" s="22" t="n">
        <f aca="false">ROUND(M322*O322,2)</f>
        <v>76</v>
      </c>
      <c r="R322" s="22" t="n">
        <f aca="false">P322-Q322</f>
        <v>74</v>
      </c>
      <c r="S322" s="23" t="n">
        <f aca="false">IF(P322=0,0,R322/P322)</f>
        <v>0.493333333333333</v>
      </c>
      <c r="T322" s="23" t="n">
        <v>0</v>
      </c>
    </row>
    <row r="323" customFormat="false" ht="15" hidden="false" customHeight="false" outlineLevel="0" collapsed="false">
      <c r="A323" s="24" t="n">
        <v>322</v>
      </c>
      <c r="B323" s="9" t="s">
        <v>681</v>
      </c>
      <c r="C323" s="25" t="n">
        <v>45774</v>
      </c>
      <c r="D323" s="25" t="n">
        <v>45779</v>
      </c>
      <c r="E323" s="9" t="s">
        <v>150</v>
      </c>
      <c r="F323" s="9" t="s">
        <v>682</v>
      </c>
      <c r="G323" s="9" t="s">
        <v>152</v>
      </c>
      <c r="H323" s="9" t="s">
        <v>153</v>
      </c>
      <c r="I323" s="17" t="s">
        <v>154</v>
      </c>
      <c r="J323" s="17" t="s">
        <v>158</v>
      </c>
      <c r="K323" s="17" t="s">
        <v>243</v>
      </c>
      <c r="L323" s="17" t="s">
        <v>276</v>
      </c>
      <c r="M323" s="26" t="n">
        <v>2</v>
      </c>
      <c r="N323" s="27" t="n">
        <v>1250</v>
      </c>
      <c r="O323" s="27" t="n">
        <v>780</v>
      </c>
      <c r="P323" s="27" t="n">
        <f aca="false">ROUND(M323*N323*(1-T323),2)</f>
        <v>2375</v>
      </c>
      <c r="Q323" s="27" t="n">
        <f aca="false">ROUND(M323*O323,2)</f>
        <v>1560</v>
      </c>
      <c r="R323" s="27" t="n">
        <f aca="false">P323-Q323</f>
        <v>815</v>
      </c>
      <c r="S323" s="28" t="n">
        <f aca="false">IF(P323=0,0,R323/P323)</f>
        <v>0.343157894736842</v>
      </c>
      <c r="T323" s="28" t="n">
        <v>0.05</v>
      </c>
    </row>
    <row r="324" customFormat="false" ht="15" hidden="false" customHeight="false" outlineLevel="0" collapsed="false">
      <c r="A324" s="19" t="n">
        <v>323</v>
      </c>
      <c r="B324" s="13" t="s">
        <v>681</v>
      </c>
      <c r="C324" s="20" t="n">
        <v>45774</v>
      </c>
      <c r="D324" s="20" t="n">
        <v>45779</v>
      </c>
      <c r="E324" s="13" t="s">
        <v>150</v>
      </c>
      <c r="F324" s="13" t="s">
        <v>682</v>
      </c>
      <c r="G324" s="13" t="s">
        <v>152</v>
      </c>
      <c r="H324" s="13" t="s">
        <v>153</v>
      </c>
      <c r="I324" s="15" t="s">
        <v>154</v>
      </c>
      <c r="J324" s="15" t="s">
        <v>172</v>
      </c>
      <c r="K324" s="15" t="s">
        <v>204</v>
      </c>
      <c r="L324" s="15" t="s">
        <v>205</v>
      </c>
      <c r="M324" s="21" t="n">
        <v>1</v>
      </c>
      <c r="N324" s="22" t="n">
        <v>195</v>
      </c>
      <c r="O324" s="22" t="n">
        <v>122</v>
      </c>
      <c r="P324" s="22" t="n">
        <f aca="false">ROUND(M324*N324*(1-T324),2)</f>
        <v>195</v>
      </c>
      <c r="Q324" s="22" t="n">
        <f aca="false">ROUND(M324*O324,2)</f>
        <v>122</v>
      </c>
      <c r="R324" s="22" t="n">
        <f aca="false">P324-Q324</f>
        <v>73</v>
      </c>
      <c r="S324" s="23" t="n">
        <f aca="false">IF(P324=0,0,R324/P324)</f>
        <v>0.374358974358974</v>
      </c>
      <c r="T324" s="23" t="n">
        <v>0</v>
      </c>
    </row>
    <row r="325" customFormat="false" ht="15" hidden="false" customHeight="false" outlineLevel="0" collapsed="false">
      <c r="A325" s="24" t="n">
        <v>324</v>
      </c>
      <c r="B325" s="9" t="s">
        <v>683</v>
      </c>
      <c r="C325" s="25" t="n">
        <v>45774</v>
      </c>
      <c r="D325" s="25" t="n">
        <v>45776</v>
      </c>
      <c r="E325" s="9" t="s">
        <v>184</v>
      </c>
      <c r="F325" s="9" t="s">
        <v>684</v>
      </c>
      <c r="G325" s="9" t="s">
        <v>169</v>
      </c>
      <c r="H325" s="9" t="s">
        <v>208</v>
      </c>
      <c r="I325" s="17" t="s">
        <v>242</v>
      </c>
      <c r="J325" s="17" t="s">
        <v>158</v>
      </c>
      <c r="K325" s="17" t="s">
        <v>210</v>
      </c>
      <c r="L325" s="17" t="s">
        <v>265</v>
      </c>
      <c r="M325" s="26" t="n">
        <v>1</v>
      </c>
      <c r="N325" s="27" t="n">
        <v>790</v>
      </c>
      <c r="O325" s="27" t="n">
        <v>645</v>
      </c>
      <c r="P325" s="27" t="n">
        <f aca="false">ROUND(M325*N325*(1-T325),2)</f>
        <v>632</v>
      </c>
      <c r="Q325" s="27" t="n">
        <f aca="false">ROUND(M325*O325,2)</f>
        <v>645</v>
      </c>
      <c r="R325" s="27" t="n">
        <f aca="false">P325-Q325</f>
        <v>-13</v>
      </c>
      <c r="S325" s="28" t="n">
        <f aca="false">IF(P325=0,0,R325/P325)</f>
        <v>-0.0205696202531646</v>
      </c>
      <c r="T325" s="28" t="n">
        <v>0.2</v>
      </c>
    </row>
    <row r="326" customFormat="false" ht="15" hidden="false" customHeight="false" outlineLevel="0" collapsed="false">
      <c r="A326" s="19" t="n">
        <v>325</v>
      </c>
      <c r="B326" s="13" t="s">
        <v>685</v>
      </c>
      <c r="C326" s="20" t="n">
        <v>45774</v>
      </c>
      <c r="D326" s="20" t="n">
        <v>45776</v>
      </c>
      <c r="E326" s="13" t="s">
        <v>167</v>
      </c>
      <c r="F326" s="13" t="s">
        <v>686</v>
      </c>
      <c r="G326" s="13" t="s">
        <v>177</v>
      </c>
      <c r="H326" s="13" t="s">
        <v>170</v>
      </c>
      <c r="I326" s="15" t="s">
        <v>171</v>
      </c>
      <c r="J326" s="15" t="s">
        <v>172</v>
      </c>
      <c r="K326" s="15" t="s">
        <v>195</v>
      </c>
      <c r="L326" s="15" t="s">
        <v>230</v>
      </c>
      <c r="M326" s="21" t="n">
        <v>3</v>
      </c>
      <c r="N326" s="22" t="n">
        <v>45</v>
      </c>
      <c r="O326" s="22" t="n">
        <v>24</v>
      </c>
      <c r="P326" s="22" t="n">
        <f aca="false">ROUND(M326*N326*(1-T326),2)</f>
        <v>135</v>
      </c>
      <c r="Q326" s="22" t="n">
        <f aca="false">ROUND(M326*O326,2)</f>
        <v>72</v>
      </c>
      <c r="R326" s="22" t="n">
        <f aca="false">P326-Q326</f>
        <v>63</v>
      </c>
      <c r="S326" s="23" t="n">
        <f aca="false">IF(P326=0,0,R326/P326)</f>
        <v>0.466666666666667</v>
      </c>
      <c r="T326" s="23" t="n">
        <v>0</v>
      </c>
    </row>
    <row r="327" customFormat="false" ht="15" hidden="false" customHeight="false" outlineLevel="0" collapsed="false">
      <c r="A327" s="24" t="n">
        <v>326</v>
      </c>
      <c r="B327" s="9" t="s">
        <v>687</v>
      </c>
      <c r="C327" s="25" t="n">
        <v>45774</v>
      </c>
      <c r="D327" s="25" t="n">
        <v>45776</v>
      </c>
      <c r="E327" s="9" t="s">
        <v>184</v>
      </c>
      <c r="F327" s="9" t="s">
        <v>688</v>
      </c>
      <c r="G327" s="9" t="s">
        <v>152</v>
      </c>
      <c r="H327" s="9" t="s">
        <v>208</v>
      </c>
      <c r="I327" s="17" t="s">
        <v>242</v>
      </c>
      <c r="J327" s="17" t="s">
        <v>158</v>
      </c>
      <c r="K327" s="17" t="s">
        <v>159</v>
      </c>
      <c r="L327" s="17" t="s">
        <v>160</v>
      </c>
      <c r="M327" s="26" t="n">
        <v>3</v>
      </c>
      <c r="N327" s="27" t="n">
        <v>389</v>
      </c>
      <c r="O327" s="27" t="n">
        <v>235</v>
      </c>
      <c r="P327" s="27" t="n">
        <f aca="false">ROUND(M327*N327*(1-T327),2)</f>
        <v>1108.65</v>
      </c>
      <c r="Q327" s="27" t="n">
        <f aca="false">ROUND(M327*O327,2)</f>
        <v>705</v>
      </c>
      <c r="R327" s="27" t="n">
        <f aca="false">P327-Q327</f>
        <v>403.65</v>
      </c>
      <c r="S327" s="28" t="n">
        <f aca="false">IF(P327=0,0,R327/P327)</f>
        <v>0.364091462589636</v>
      </c>
      <c r="T327" s="28" t="n">
        <v>0.05</v>
      </c>
    </row>
    <row r="328" customFormat="false" ht="15" hidden="false" customHeight="false" outlineLevel="0" collapsed="false">
      <c r="A328" s="19" t="n">
        <v>327</v>
      </c>
      <c r="B328" s="13" t="s">
        <v>689</v>
      </c>
      <c r="C328" s="20" t="n">
        <v>45774</v>
      </c>
      <c r="D328" s="20" t="n">
        <v>45778</v>
      </c>
      <c r="E328" s="13" t="s">
        <v>150</v>
      </c>
      <c r="F328" s="13" t="s">
        <v>690</v>
      </c>
      <c r="G328" s="13" t="s">
        <v>152</v>
      </c>
      <c r="H328" s="13" t="s">
        <v>170</v>
      </c>
      <c r="I328" s="15" t="s">
        <v>229</v>
      </c>
      <c r="J328" s="15" t="s">
        <v>172</v>
      </c>
      <c r="K328" s="15" t="s">
        <v>305</v>
      </c>
      <c r="L328" s="15" t="s">
        <v>306</v>
      </c>
      <c r="M328" s="21" t="n">
        <v>4</v>
      </c>
      <c r="N328" s="22" t="n">
        <v>145</v>
      </c>
      <c r="O328" s="22" t="n">
        <v>88</v>
      </c>
      <c r="P328" s="22" t="n">
        <f aca="false">ROUND(M328*N328*(1-T328),2)</f>
        <v>464</v>
      </c>
      <c r="Q328" s="22" t="n">
        <f aca="false">ROUND(M328*O328,2)</f>
        <v>352</v>
      </c>
      <c r="R328" s="22" t="n">
        <f aca="false">P328-Q328</f>
        <v>112</v>
      </c>
      <c r="S328" s="23" t="n">
        <f aca="false">IF(P328=0,0,R328/P328)</f>
        <v>0.241379310344828</v>
      </c>
      <c r="T328" s="23" t="n">
        <v>0.2</v>
      </c>
    </row>
    <row r="329" customFormat="false" ht="15" hidden="false" customHeight="false" outlineLevel="0" collapsed="false">
      <c r="A329" s="24" t="n">
        <v>328</v>
      </c>
      <c r="B329" s="9" t="s">
        <v>691</v>
      </c>
      <c r="C329" s="25" t="n">
        <v>45775</v>
      </c>
      <c r="D329" s="25" t="n">
        <v>45779</v>
      </c>
      <c r="E329" s="9" t="s">
        <v>167</v>
      </c>
      <c r="F329" s="9" t="s">
        <v>386</v>
      </c>
      <c r="G329" s="9" t="s">
        <v>169</v>
      </c>
      <c r="H329" s="9" t="s">
        <v>208</v>
      </c>
      <c r="I329" s="17" t="s">
        <v>242</v>
      </c>
      <c r="J329" s="17" t="s">
        <v>155</v>
      </c>
      <c r="K329" s="17" t="s">
        <v>215</v>
      </c>
      <c r="L329" s="17" t="s">
        <v>292</v>
      </c>
      <c r="M329" s="26" t="n">
        <v>1</v>
      </c>
      <c r="N329" s="27" t="n">
        <v>425</v>
      </c>
      <c r="O329" s="27" t="n">
        <v>265</v>
      </c>
      <c r="P329" s="27" t="n">
        <f aca="false">ROUND(M329*N329*(1-T329),2)</f>
        <v>382.5</v>
      </c>
      <c r="Q329" s="27" t="n">
        <f aca="false">ROUND(M329*O329,2)</f>
        <v>265</v>
      </c>
      <c r="R329" s="27" t="n">
        <f aca="false">P329-Q329</f>
        <v>117.5</v>
      </c>
      <c r="S329" s="28" t="n">
        <f aca="false">IF(P329=0,0,R329/P329)</f>
        <v>0.30718954248366</v>
      </c>
      <c r="T329" s="28" t="n">
        <v>0.1</v>
      </c>
    </row>
    <row r="330" customFormat="false" ht="15" hidden="false" customHeight="false" outlineLevel="0" collapsed="false">
      <c r="A330" s="19" t="n">
        <v>329</v>
      </c>
      <c r="B330" s="13" t="s">
        <v>692</v>
      </c>
      <c r="C330" s="20" t="n">
        <v>45775</v>
      </c>
      <c r="D330" s="20" t="n">
        <v>45779</v>
      </c>
      <c r="E330" s="13" t="s">
        <v>150</v>
      </c>
      <c r="F330" s="13" t="s">
        <v>270</v>
      </c>
      <c r="G330" s="13" t="s">
        <v>169</v>
      </c>
      <c r="H330" s="13" t="s">
        <v>153</v>
      </c>
      <c r="I330" s="15" t="s">
        <v>181</v>
      </c>
      <c r="J330" s="15" t="s">
        <v>158</v>
      </c>
      <c r="K330" s="15" t="s">
        <v>199</v>
      </c>
      <c r="L330" s="15" t="s">
        <v>266</v>
      </c>
      <c r="M330" s="21" t="n">
        <v>5</v>
      </c>
      <c r="N330" s="22" t="n">
        <v>899</v>
      </c>
      <c r="O330" s="22" t="n">
        <v>540</v>
      </c>
      <c r="P330" s="22" t="n">
        <f aca="false">ROUND(M330*N330*(1-T330),2)</f>
        <v>4270.25</v>
      </c>
      <c r="Q330" s="22" t="n">
        <f aca="false">ROUND(M330*O330,2)</f>
        <v>2700</v>
      </c>
      <c r="R330" s="22" t="n">
        <f aca="false">P330-Q330</f>
        <v>1570.25</v>
      </c>
      <c r="S330" s="23" t="n">
        <f aca="false">IF(P330=0,0,R330/P330)</f>
        <v>0.367718517651191</v>
      </c>
      <c r="T330" s="23" t="n">
        <v>0.05</v>
      </c>
    </row>
    <row r="331" customFormat="false" ht="15" hidden="false" customHeight="false" outlineLevel="0" collapsed="false">
      <c r="A331" s="24" t="n">
        <v>330</v>
      </c>
      <c r="B331" s="9" t="s">
        <v>693</v>
      </c>
      <c r="C331" s="25" t="n">
        <v>45777</v>
      </c>
      <c r="D331" s="25" t="n">
        <v>45778</v>
      </c>
      <c r="E331" s="9" t="s">
        <v>184</v>
      </c>
      <c r="F331" s="9" t="s">
        <v>694</v>
      </c>
      <c r="G331" s="9" t="s">
        <v>177</v>
      </c>
      <c r="H331" s="9" t="s">
        <v>153</v>
      </c>
      <c r="I331" s="17" t="s">
        <v>154</v>
      </c>
      <c r="J331" s="17" t="s">
        <v>158</v>
      </c>
      <c r="K331" s="17" t="s">
        <v>199</v>
      </c>
      <c r="L331" s="17" t="s">
        <v>200</v>
      </c>
      <c r="M331" s="26" t="n">
        <v>3</v>
      </c>
      <c r="N331" s="27" t="n">
        <v>449</v>
      </c>
      <c r="O331" s="27" t="n">
        <v>275</v>
      </c>
      <c r="P331" s="27" t="n">
        <f aca="false">ROUND(M331*N331*(1-T331),2)</f>
        <v>1279.65</v>
      </c>
      <c r="Q331" s="27" t="n">
        <f aca="false">ROUND(M331*O331,2)</f>
        <v>825</v>
      </c>
      <c r="R331" s="27" t="n">
        <f aca="false">P331-Q331</f>
        <v>454.65</v>
      </c>
      <c r="S331" s="28" t="n">
        <f aca="false">IF(P331=0,0,R331/P331)</f>
        <v>0.355292462782792</v>
      </c>
      <c r="T331" s="28" t="n">
        <v>0.05</v>
      </c>
    </row>
    <row r="332" customFormat="false" ht="15" hidden="false" customHeight="false" outlineLevel="0" collapsed="false">
      <c r="A332" s="19" t="n">
        <v>331</v>
      </c>
      <c r="B332" s="13" t="s">
        <v>695</v>
      </c>
      <c r="C332" s="20" t="n">
        <v>45778</v>
      </c>
      <c r="D332" s="20" t="n">
        <v>45779</v>
      </c>
      <c r="E332" s="13" t="s">
        <v>184</v>
      </c>
      <c r="F332" s="13" t="s">
        <v>439</v>
      </c>
      <c r="G332" s="13" t="s">
        <v>177</v>
      </c>
      <c r="H332" s="13" t="s">
        <v>153</v>
      </c>
      <c r="I332" s="15" t="s">
        <v>154</v>
      </c>
      <c r="J332" s="15" t="s">
        <v>158</v>
      </c>
      <c r="K332" s="15" t="s">
        <v>243</v>
      </c>
      <c r="L332" s="15" t="s">
        <v>276</v>
      </c>
      <c r="M332" s="21" t="n">
        <v>4</v>
      </c>
      <c r="N332" s="22" t="n">
        <v>1250</v>
      </c>
      <c r="O332" s="22" t="n">
        <v>780</v>
      </c>
      <c r="P332" s="22" t="n">
        <f aca="false">ROUND(M332*N332*(1-T332),2)</f>
        <v>4750</v>
      </c>
      <c r="Q332" s="22" t="n">
        <f aca="false">ROUND(M332*O332,2)</f>
        <v>3120</v>
      </c>
      <c r="R332" s="22" t="n">
        <f aca="false">P332-Q332</f>
        <v>1630</v>
      </c>
      <c r="S332" s="23" t="n">
        <f aca="false">IF(P332=0,0,R332/P332)</f>
        <v>0.343157894736842</v>
      </c>
      <c r="T332" s="23" t="n">
        <v>0.05</v>
      </c>
    </row>
    <row r="333" customFormat="false" ht="15" hidden="false" customHeight="false" outlineLevel="0" collapsed="false">
      <c r="A333" s="24" t="n">
        <v>332</v>
      </c>
      <c r="B333" s="9" t="s">
        <v>695</v>
      </c>
      <c r="C333" s="25" t="n">
        <v>45778</v>
      </c>
      <c r="D333" s="25" t="n">
        <v>45779</v>
      </c>
      <c r="E333" s="9" t="s">
        <v>184</v>
      </c>
      <c r="F333" s="9" t="s">
        <v>439</v>
      </c>
      <c r="G333" s="9" t="s">
        <v>177</v>
      </c>
      <c r="H333" s="9" t="s">
        <v>153</v>
      </c>
      <c r="I333" s="17" t="s">
        <v>154</v>
      </c>
      <c r="J333" s="17" t="s">
        <v>172</v>
      </c>
      <c r="K333" s="17" t="s">
        <v>191</v>
      </c>
      <c r="L333" s="17" t="s">
        <v>192</v>
      </c>
      <c r="M333" s="26" t="n">
        <v>1</v>
      </c>
      <c r="N333" s="27" t="n">
        <v>28</v>
      </c>
      <c r="O333" s="27" t="n">
        <v>13</v>
      </c>
      <c r="P333" s="27" t="n">
        <f aca="false">ROUND(M333*N333*(1-T333),2)</f>
        <v>28</v>
      </c>
      <c r="Q333" s="27" t="n">
        <f aca="false">ROUND(M333*O333,2)</f>
        <v>13</v>
      </c>
      <c r="R333" s="27" t="n">
        <f aca="false">P333-Q333</f>
        <v>15</v>
      </c>
      <c r="S333" s="28" t="n">
        <f aca="false">IF(P333=0,0,R333/P333)</f>
        <v>0.535714285714286</v>
      </c>
      <c r="T333" s="28" t="n">
        <v>0</v>
      </c>
    </row>
    <row r="334" customFormat="false" ht="15" hidden="false" customHeight="false" outlineLevel="0" collapsed="false">
      <c r="A334" s="19" t="n">
        <v>333</v>
      </c>
      <c r="B334" s="13" t="s">
        <v>696</v>
      </c>
      <c r="C334" s="20" t="n">
        <v>45780</v>
      </c>
      <c r="D334" s="20" t="n">
        <v>45784</v>
      </c>
      <c r="E334" s="13" t="s">
        <v>150</v>
      </c>
      <c r="F334" s="13" t="s">
        <v>235</v>
      </c>
      <c r="G334" s="13" t="s">
        <v>177</v>
      </c>
      <c r="H334" s="13" t="s">
        <v>208</v>
      </c>
      <c r="I334" s="15" t="s">
        <v>242</v>
      </c>
      <c r="J334" s="15" t="s">
        <v>172</v>
      </c>
      <c r="K334" s="15" t="s">
        <v>204</v>
      </c>
      <c r="L334" s="15" t="s">
        <v>205</v>
      </c>
      <c r="M334" s="21" t="n">
        <v>2</v>
      </c>
      <c r="N334" s="22" t="n">
        <v>195</v>
      </c>
      <c r="O334" s="22" t="n">
        <v>122</v>
      </c>
      <c r="P334" s="22" t="n">
        <f aca="false">ROUND(M334*N334*(1-T334),2)</f>
        <v>331.5</v>
      </c>
      <c r="Q334" s="22" t="n">
        <f aca="false">ROUND(M334*O334,2)</f>
        <v>244</v>
      </c>
      <c r="R334" s="22" t="n">
        <f aca="false">P334-Q334</f>
        <v>87.5</v>
      </c>
      <c r="S334" s="23" t="n">
        <f aca="false">IF(P334=0,0,R334/P334)</f>
        <v>0.26395173453997</v>
      </c>
      <c r="T334" s="23" t="n">
        <v>0.15</v>
      </c>
    </row>
    <row r="335" customFormat="false" ht="15" hidden="false" customHeight="false" outlineLevel="0" collapsed="false">
      <c r="A335" s="24" t="n">
        <v>334</v>
      </c>
      <c r="B335" s="9" t="s">
        <v>696</v>
      </c>
      <c r="C335" s="25" t="n">
        <v>45780</v>
      </c>
      <c r="D335" s="25" t="n">
        <v>45784</v>
      </c>
      <c r="E335" s="9" t="s">
        <v>150</v>
      </c>
      <c r="F335" s="9" t="s">
        <v>235</v>
      </c>
      <c r="G335" s="9" t="s">
        <v>177</v>
      </c>
      <c r="H335" s="9" t="s">
        <v>208</v>
      </c>
      <c r="I335" s="17" t="s">
        <v>242</v>
      </c>
      <c r="J335" s="17" t="s">
        <v>155</v>
      </c>
      <c r="K335" s="17" t="s">
        <v>288</v>
      </c>
      <c r="L335" s="17" t="s">
        <v>312</v>
      </c>
      <c r="M335" s="26" t="n">
        <v>2</v>
      </c>
      <c r="N335" s="27" t="n">
        <v>75</v>
      </c>
      <c r="O335" s="27" t="n">
        <v>38</v>
      </c>
      <c r="P335" s="27" t="n">
        <f aca="false">ROUND(M335*N335*(1-T335),2)</f>
        <v>150</v>
      </c>
      <c r="Q335" s="27" t="n">
        <f aca="false">ROUND(M335*O335,2)</f>
        <v>76</v>
      </c>
      <c r="R335" s="27" t="n">
        <f aca="false">P335-Q335</f>
        <v>74</v>
      </c>
      <c r="S335" s="28" t="n">
        <f aca="false">IF(P335=0,0,R335/P335)</f>
        <v>0.493333333333333</v>
      </c>
      <c r="T335" s="28" t="n">
        <v>0</v>
      </c>
    </row>
    <row r="336" customFormat="false" ht="15" hidden="false" customHeight="false" outlineLevel="0" collapsed="false">
      <c r="A336" s="19" t="n">
        <v>335</v>
      </c>
      <c r="B336" s="13" t="s">
        <v>697</v>
      </c>
      <c r="C336" s="20" t="n">
        <v>45780</v>
      </c>
      <c r="D336" s="20" t="n">
        <v>45782</v>
      </c>
      <c r="E336" s="13" t="s">
        <v>167</v>
      </c>
      <c r="F336" s="13" t="s">
        <v>570</v>
      </c>
      <c r="G336" s="13" t="s">
        <v>177</v>
      </c>
      <c r="H336" s="13" t="s">
        <v>208</v>
      </c>
      <c r="I336" s="15" t="s">
        <v>209</v>
      </c>
      <c r="J336" s="15" t="s">
        <v>155</v>
      </c>
      <c r="K336" s="15" t="s">
        <v>215</v>
      </c>
      <c r="L336" s="15" t="s">
        <v>292</v>
      </c>
      <c r="M336" s="21" t="n">
        <v>5</v>
      </c>
      <c r="N336" s="22" t="n">
        <v>425</v>
      </c>
      <c r="O336" s="22" t="n">
        <v>265</v>
      </c>
      <c r="P336" s="22" t="n">
        <f aca="false">ROUND(M336*N336*(1-T336),2)</f>
        <v>1806.25</v>
      </c>
      <c r="Q336" s="22" t="n">
        <f aca="false">ROUND(M336*O336,2)</f>
        <v>1325</v>
      </c>
      <c r="R336" s="22" t="n">
        <f aca="false">P336-Q336</f>
        <v>481.25</v>
      </c>
      <c r="S336" s="23" t="n">
        <f aca="false">IF(P336=0,0,R336/P336)</f>
        <v>0.26643598615917</v>
      </c>
      <c r="T336" s="23" t="n">
        <v>0.15</v>
      </c>
    </row>
    <row r="337" customFormat="false" ht="15" hidden="false" customHeight="false" outlineLevel="0" collapsed="false">
      <c r="A337" s="24" t="n">
        <v>336</v>
      </c>
      <c r="B337" s="9" t="s">
        <v>698</v>
      </c>
      <c r="C337" s="25" t="n">
        <v>45781</v>
      </c>
      <c r="D337" s="25" t="n">
        <v>45786</v>
      </c>
      <c r="E337" s="9" t="s">
        <v>150</v>
      </c>
      <c r="F337" s="9" t="s">
        <v>311</v>
      </c>
      <c r="G337" s="9" t="s">
        <v>177</v>
      </c>
      <c r="H337" s="9" t="s">
        <v>153</v>
      </c>
      <c r="I337" s="17" t="s">
        <v>181</v>
      </c>
      <c r="J337" s="17" t="s">
        <v>172</v>
      </c>
      <c r="K337" s="17" t="s">
        <v>173</v>
      </c>
      <c r="L337" s="17" t="s">
        <v>174</v>
      </c>
      <c r="M337" s="26" t="n">
        <v>5</v>
      </c>
      <c r="N337" s="27" t="n">
        <v>64</v>
      </c>
      <c r="O337" s="27" t="n">
        <v>49</v>
      </c>
      <c r="P337" s="27" t="n">
        <f aca="false">ROUND(M337*N337*(1-T337),2)</f>
        <v>320</v>
      </c>
      <c r="Q337" s="27" t="n">
        <f aca="false">ROUND(M337*O337,2)</f>
        <v>245</v>
      </c>
      <c r="R337" s="27" t="n">
        <f aca="false">P337-Q337</f>
        <v>75</v>
      </c>
      <c r="S337" s="28" t="n">
        <f aca="false">IF(P337=0,0,R337/P337)</f>
        <v>0.234375</v>
      </c>
      <c r="T337" s="28" t="n">
        <v>0</v>
      </c>
    </row>
    <row r="338" customFormat="false" ht="15" hidden="false" customHeight="false" outlineLevel="0" collapsed="false">
      <c r="A338" s="19" t="n">
        <v>337</v>
      </c>
      <c r="B338" s="13" t="s">
        <v>699</v>
      </c>
      <c r="C338" s="20" t="n">
        <v>45781</v>
      </c>
      <c r="D338" s="20" t="n">
        <v>45785</v>
      </c>
      <c r="E338" s="13" t="s">
        <v>167</v>
      </c>
      <c r="F338" s="13" t="s">
        <v>577</v>
      </c>
      <c r="G338" s="13" t="s">
        <v>177</v>
      </c>
      <c r="H338" s="13" t="s">
        <v>186</v>
      </c>
      <c r="I338" s="15" t="s">
        <v>203</v>
      </c>
      <c r="J338" s="15" t="s">
        <v>172</v>
      </c>
      <c r="K338" s="15" t="s">
        <v>191</v>
      </c>
      <c r="L338" s="15" t="s">
        <v>192</v>
      </c>
      <c r="M338" s="21" t="n">
        <v>5</v>
      </c>
      <c r="N338" s="22" t="n">
        <v>28</v>
      </c>
      <c r="O338" s="22" t="n">
        <v>13</v>
      </c>
      <c r="P338" s="22" t="n">
        <f aca="false">ROUND(M338*N338*(1-T338),2)</f>
        <v>133</v>
      </c>
      <c r="Q338" s="22" t="n">
        <f aca="false">ROUND(M338*O338,2)</f>
        <v>65</v>
      </c>
      <c r="R338" s="22" t="n">
        <f aca="false">P338-Q338</f>
        <v>68</v>
      </c>
      <c r="S338" s="23" t="n">
        <f aca="false">IF(P338=0,0,R338/P338)</f>
        <v>0.511278195488722</v>
      </c>
      <c r="T338" s="23" t="n">
        <v>0.05</v>
      </c>
    </row>
    <row r="339" customFormat="false" ht="15" hidden="false" customHeight="false" outlineLevel="0" collapsed="false">
      <c r="A339" s="24" t="n">
        <v>338</v>
      </c>
      <c r="B339" s="9" t="s">
        <v>699</v>
      </c>
      <c r="C339" s="25" t="n">
        <v>45781</v>
      </c>
      <c r="D339" s="25" t="n">
        <v>45785</v>
      </c>
      <c r="E339" s="9" t="s">
        <v>167</v>
      </c>
      <c r="F339" s="9" t="s">
        <v>577</v>
      </c>
      <c r="G339" s="9" t="s">
        <v>177</v>
      </c>
      <c r="H339" s="9" t="s">
        <v>186</v>
      </c>
      <c r="I339" s="17" t="s">
        <v>203</v>
      </c>
      <c r="J339" s="17" t="s">
        <v>155</v>
      </c>
      <c r="K339" s="17" t="s">
        <v>156</v>
      </c>
      <c r="L339" s="17" t="s">
        <v>157</v>
      </c>
      <c r="M339" s="26" t="n">
        <v>3</v>
      </c>
      <c r="N339" s="27" t="n">
        <v>295</v>
      </c>
      <c r="O339" s="27" t="n">
        <v>235</v>
      </c>
      <c r="P339" s="27" t="n">
        <f aca="false">ROUND(M339*N339*(1-T339),2)</f>
        <v>619.5</v>
      </c>
      <c r="Q339" s="27" t="n">
        <f aca="false">ROUND(M339*O339,2)</f>
        <v>705</v>
      </c>
      <c r="R339" s="27" t="n">
        <f aca="false">P339-Q339</f>
        <v>-85.5</v>
      </c>
      <c r="S339" s="28" t="n">
        <f aca="false">IF(P339=0,0,R339/P339)</f>
        <v>-0.138014527845036</v>
      </c>
      <c r="T339" s="28" t="n">
        <v>0.3</v>
      </c>
    </row>
    <row r="340" customFormat="false" ht="15" hidden="false" customHeight="false" outlineLevel="0" collapsed="false">
      <c r="A340" s="19" t="n">
        <v>339</v>
      </c>
      <c r="B340" s="13" t="s">
        <v>700</v>
      </c>
      <c r="C340" s="20" t="n">
        <v>45781</v>
      </c>
      <c r="D340" s="20" t="n">
        <v>45787</v>
      </c>
      <c r="E340" s="13" t="s">
        <v>150</v>
      </c>
      <c r="F340" s="13" t="s">
        <v>701</v>
      </c>
      <c r="G340" s="13" t="s">
        <v>177</v>
      </c>
      <c r="H340" s="13" t="s">
        <v>186</v>
      </c>
      <c r="I340" s="15" t="s">
        <v>203</v>
      </c>
      <c r="J340" s="15" t="s">
        <v>172</v>
      </c>
      <c r="K340" s="15" t="s">
        <v>195</v>
      </c>
      <c r="L340" s="15" t="s">
        <v>196</v>
      </c>
      <c r="M340" s="21" t="n">
        <v>2</v>
      </c>
      <c r="N340" s="22" t="n">
        <v>58</v>
      </c>
      <c r="O340" s="22" t="n">
        <v>31</v>
      </c>
      <c r="P340" s="22" t="n">
        <f aca="false">ROUND(M340*N340*(1-T340),2)</f>
        <v>104.4</v>
      </c>
      <c r="Q340" s="22" t="n">
        <f aca="false">ROUND(M340*O340,2)</f>
        <v>62</v>
      </c>
      <c r="R340" s="22" t="n">
        <f aca="false">P340-Q340</f>
        <v>42.4</v>
      </c>
      <c r="S340" s="23" t="n">
        <f aca="false">IF(P340=0,0,R340/P340)</f>
        <v>0.406130268199234</v>
      </c>
      <c r="T340" s="23" t="n">
        <v>0.1</v>
      </c>
    </row>
    <row r="341" customFormat="false" ht="15" hidden="false" customHeight="false" outlineLevel="0" collapsed="false">
      <c r="A341" s="24" t="n">
        <v>340</v>
      </c>
      <c r="B341" s="9" t="s">
        <v>700</v>
      </c>
      <c r="C341" s="25" t="n">
        <v>45781</v>
      </c>
      <c r="D341" s="25" t="n">
        <v>45787</v>
      </c>
      <c r="E341" s="9" t="s">
        <v>150</v>
      </c>
      <c r="F341" s="9" t="s">
        <v>701</v>
      </c>
      <c r="G341" s="9" t="s">
        <v>177</v>
      </c>
      <c r="H341" s="9" t="s">
        <v>186</v>
      </c>
      <c r="I341" s="17" t="s">
        <v>203</v>
      </c>
      <c r="J341" s="17" t="s">
        <v>158</v>
      </c>
      <c r="K341" s="17" t="s">
        <v>243</v>
      </c>
      <c r="L341" s="17" t="s">
        <v>276</v>
      </c>
      <c r="M341" s="26" t="n">
        <v>1</v>
      </c>
      <c r="N341" s="27" t="n">
        <v>1250</v>
      </c>
      <c r="O341" s="27" t="n">
        <v>780</v>
      </c>
      <c r="P341" s="27" t="n">
        <f aca="false">ROUND(M341*N341*(1-T341),2)</f>
        <v>1187.5</v>
      </c>
      <c r="Q341" s="27" t="n">
        <f aca="false">ROUND(M341*O341,2)</f>
        <v>780</v>
      </c>
      <c r="R341" s="27" t="n">
        <f aca="false">P341-Q341</f>
        <v>407.5</v>
      </c>
      <c r="S341" s="28" t="n">
        <f aca="false">IF(P341=0,0,R341/P341)</f>
        <v>0.343157894736842</v>
      </c>
      <c r="T341" s="28" t="n">
        <v>0.05</v>
      </c>
    </row>
    <row r="342" customFormat="false" ht="15" hidden="false" customHeight="false" outlineLevel="0" collapsed="false">
      <c r="A342" s="19" t="n">
        <v>341</v>
      </c>
      <c r="B342" s="13" t="s">
        <v>702</v>
      </c>
      <c r="C342" s="20" t="n">
        <v>45781</v>
      </c>
      <c r="D342" s="20" t="n">
        <v>45785</v>
      </c>
      <c r="E342" s="13" t="s">
        <v>150</v>
      </c>
      <c r="F342" s="13" t="s">
        <v>703</v>
      </c>
      <c r="G342" s="13" t="s">
        <v>169</v>
      </c>
      <c r="H342" s="13" t="s">
        <v>153</v>
      </c>
      <c r="I342" s="15" t="s">
        <v>154</v>
      </c>
      <c r="J342" s="15" t="s">
        <v>155</v>
      </c>
      <c r="K342" s="15" t="s">
        <v>164</v>
      </c>
      <c r="L342" s="15" t="s">
        <v>165</v>
      </c>
      <c r="M342" s="21" t="n">
        <v>5</v>
      </c>
      <c r="N342" s="22" t="n">
        <v>920</v>
      </c>
      <c r="O342" s="22" t="n">
        <v>760</v>
      </c>
      <c r="P342" s="22" t="n">
        <f aca="false">ROUND(M342*N342*(1-T342),2)</f>
        <v>3450</v>
      </c>
      <c r="Q342" s="22" t="n">
        <f aca="false">ROUND(M342*O342,2)</f>
        <v>3800</v>
      </c>
      <c r="R342" s="22" t="n">
        <f aca="false">P342-Q342</f>
        <v>-350</v>
      </c>
      <c r="S342" s="23" t="n">
        <f aca="false">IF(P342=0,0,R342/P342)</f>
        <v>-0.101449275362319</v>
      </c>
      <c r="T342" s="23" t="n">
        <v>0.25</v>
      </c>
    </row>
    <row r="343" customFormat="false" ht="15" hidden="false" customHeight="false" outlineLevel="0" collapsed="false">
      <c r="A343" s="24" t="n">
        <v>342</v>
      </c>
      <c r="B343" s="9" t="s">
        <v>702</v>
      </c>
      <c r="C343" s="25" t="n">
        <v>45781</v>
      </c>
      <c r="D343" s="25" t="n">
        <v>45785</v>
      </c>
      <c r="E343" s="9" t="s">
        <v>150</v>
      </c>
      <c r="F343" s="9" t="s">
        <v>703</v>
      </c>
      <c r="G343" s="9" t="s">
        <v>169</v>
      </c>
      <c r="H343" s="9" t="s">
        <v>153</v>
      </c>
      <c r="I343" s="17" t="s">
        <v>154</v>
      </c>
      <c r="J343" s="17" t="s">
        <v>172</v>
      </c>
      <c r="K343" s="17" t="s">
        <v>204</v>
      </c>
      <c r="L343" s="17" t="s">
        <v>205</v>
      </c>
      <c r="M343" s="26" t="n">
        <v>4</v>
      </c>
      <c r="N343" s="27" t="n">
        <v>195</v>
      </c>
      <c r="O343" s="27" t="n">
        <v>122</v>
      </c>
      <c r="P343" s="27" t="n">
        <f aca="false">ROUND(M343*N343*(1-T343),2)</f>
        <v>780</v>
      </c>
      <c r="Q343" s="27" t="n">
        <f aca="false">ROUND(M343*O343,2)</f>
        <v>488</v>
      </c>
      <c r="R343" s="27" t="n">
        <f aca="false">P343-Q343</f>
        <v>292</v>
      </c>
      <c r="S343" s="28" t="n">
        <f aca="false">IF(P343=0,0,R343/P343)</f>
        <v>0.374358974358974</v>
      </c>
      <c r="T343" s="28" t="n">
        <v>0</v>
      </c>
    </row>
    <row r="344" customFormat="false" ht="15" hidden="false" customHeight="false" outlineLevel="0" collapsed="false">
      <c r="A344" s="19" t="n">
        <v>343</v>
      </c>
      <c r="B344" s="13" t="s">
        <v>704</v>
      </c>
      <c r="C344" s="20" t="n">
        <v>45781</v>
      </c>
      <c r="D344" s="20" t="n">
        <v>45783</v>
      </c>
      <c r="E344" s="13" t="s">
        <v>184</v>
      </c>
      <c r="F344" s="13" t="s">
        <v>419</v>
      </c>
      <c r="G344" s="13" t="s">
        <v>152</v>
      </c>
      <c r="H344" s="13" t="s">
        <v>208</v>
      </c>
      <c r="I344" s="15" t="s">
        <v>242</v>
      </c>
      <c r="J344" s="15" t="s">
        <v>172</v>
      </c>
      <c r="K344" s="15" t="s">
        <v>191</v>
      </c>
      <c r="L344" s="15" t="s">
        <v>192</v>
      </c>
      <c r="M344" s="21" t="n">
        <v>7</v>
      </c>
      <c r="N344" s="22" t="n">
        <v>28</v>
      </c>
      <c r="O344" s="22" t="n">
        <v>13</v>
      </c>
      <c r="P344" s="22" t="n">
        <f aca="false">ROUND(M344*N344*(1-T344),2)</f>
        <v>196</v>
      </c>
      <c r="Q344" s="22" t="n">
        <f aca="false">ROUND(M344*O344,2)</f>
        <v>91</v>
      </c>
      <c r="R344" s="22" t="n">
        <f aca="false">P344-Q344</f>
        <v>105</v>
      </c>
      <c r="S344" s="23" t="n">
        <f aca="false">IF(P344=0,0,R344/P344)</f>
        <v>0.535714285714286</v>
      </c>
      <c r="T344" s="23" t="n">
        <v>0</v>
      </c>
    </row>
    <row r="345" customFormat="false" ht="15" hidden="false" customHeight="false" outlineLevel="0" collapsed="false">
      <c r="A345" s="24" t="n">
        <v>344</v>
      </c>
      <c r="B345" s="9" t="s">
        <v>704</v>
      </c>
      <c r="C345" s="25" t="n">
        <v>45781</v>
      </c>
      <c r="D345" s="25" t="n">
        <v>45783</v>
      </c>
      <c r="E345" s="9" t="s">
        <v>184</v>
      </c>
      <c r="F345" s="9" t="s">
        <v>419</v>
      </c>
      <c r="G345" s="9" t="s">
        <v>152</v>
      </c>
      <c r="H345" s="9" t="s">
        <v>208</v>
      </c>
      <c r="I345" s="17" t="s">
        <v>242</v>
      </c>
      <c r="J345" s="17" t="s">
        <v>158</v>
      </c>
      <c r="K345" s="17" t="s">
        <v>159</v>
      </c>
      <c r="L345" s="17" t="s">
        <v>182</v>
      </c>
      <c r="M345" s="26" t="n">
        <v>3</v>
      </c>
      <c r="N345" s="27" t="n">
        <v>115</v>
      </c>
      <c r="O345" s="27" t="n">
        <v>52</v>
      </c>
      <c r="P345" s="27" t="n">
        <f aca="false">ROUND(M345*N345*(1-T345),2)</f>
        <v>345</v>
      </c>
      <c r="Q345" s="27" t="n">
        <f aca="false">ROUND(M345*O345,2)</f>
        <v>156</v>
      </c>
      <c r="R345" s="27" t="n">
        <f aca="false">P345-Q345</f>
        <v>189</v>
      </c>
      <c r="S345" s="28" t="n">
        <f aca="false">IF(P345=0,0,R345/P345)</f>
        <v>0.547826086956522</v>
      </c>
      <c r="T345" s="28" t="n">
        <v>0</v>
      </c>
    </row>
    <row r="346" customFormat="false" ht="15" hidden="false" customHeight="false" outlineLevel="0" collapsed="false">
      <c r="A346" s="19" t="n">
        <v>345</v>
      </c>
      <c r="B346" s="13" t="s">
        <v>705</v>
      </c>
      <c r="C346" s="20" t="n">
        <v>45781</v>
      </c>
      <c r="D346" s="20" t="n">
        <v>45786</v>
      </c>
      <c r="E346" s="13" t="s">
        <v>150</v>
      </c>
      <c r="F346" s="13" t="s">
        <v>602</v>
      </c>
      <c r="G346" s="13" t="s">
        <v>177</v>
      </c>
      <c r="H346" s="13" t="s">
        <v>153</v>
      </c>
      <c r="I346" s="15" t="s">
        <v>181</v>
      </c>
      <c r="J346" s="15" t="s">
        <v>155</v>
      </c>
      <c r="K346" s="15" t="s">
        <v>215</v>
      </c>
      <c r="L346" s="15" t="s">
        <v>292</v>
      </c>
      <c r="M346" s="21" t="n">
        <v>5</v>
      </c>
      <c r="N346" s="22" t="n">
        <v>425</v>
      </c>
      <c r="O346" s="22" t="n">
        <v>265</v>
      </c>
      <c r="P346" s="22" t="n">
        <f aca="false">ROUND(M346*N346*(1-T346),2)</f>
        <v>2125</v>
      </c>
      <c r="Q346" s="22" t="n">
        <f aca="false">ROUND(M346*O346,2)</f>
        <v>1325</v>
      </c>
      <c r="R346" s="22" t="n">
        <f aca="false">P346-Q346</f>
        <v>800</v>
      </c>
      <c r="S346" s="23" t="n">
        <f aca="false">IF(P346=0,0,R346/P346)</f>
        <v>0.376470588235294</v>
      </c>
      <c r="T346" s="23" t="n">
        <v>0</v>
      </c>
    </row>
    <row r="347" customFormat="false" ht="15" hidden="false" customHeight="false" outlineLevel="0" collapsed="false">
      <c r="A347" s="24" t="n">
        <v>346</v>
      </c>
      <c r="B347" s="9" t="s">
        <v>705</v>
      </c>
      <c r="C347" s="25" t="n">
        <v>45781</v>
      </c>
      <c r="D347" s="25" t="n">
        <v>45786</v>
      </c>
      <c r="E347" s="9" t="s">
        <v>150</v>
      </c>
      <c r="F347" s="9" t="s">
        <v>602</v>
      </c>
      <c r="G347" s="9" t="s">
        <v>177</v>
      </c>
      <c r="H347" s="9" t="s">
        <v>153</v>
      </c>
      <c r="I347" s="17" t="s">
        <v>181</v>
      </c>
      <c r="J347" s="17" t="s">
        <v>158</v>
      </c>
      <c r="K347" s="17" t="s">
        <v>199</v>
      </c>
      <c r="L347" s="17" t="s">
        <v>266</v>
      </c>
      <c r="M347" s="26" t="n">
        <v>2</v>
      </c>
      <c r="N347" s="27" t="n">
        <v>899</v>
      </c>
      <c r="O347" s="27" t="n">
        <v>540</v>
      </c>
      <c r="P347" s="27" t="n">
        <f aca="false">ROUND(M347*N347*(1-T347),2)</f>
        <v>1798</v>
      </c>
      <c r="Q347" s="27" t="n">
        <f aca="false">ROUND(M347*O347,2)</f>
        <v>1080</v>
      </c>
      <c r="R347" s="27" t="n">
        <f aca="false">P347-Q347</f>
        <v>718</v>
      </c>
      <c r="S347" s="28" t="n">
        <f aca="false">IF(P347=0,0,R347/P347)</f>
        <v>0.399332591768632</v>
      </c>
      <c r="T347" s="28" t="n">
        <v>0</v>
      </c>
    </row>
    <row r="348" customFormat="false" ht="15" hidden="false" customHeight="false" outlineLevel="0" collapsed="false">
      <c r="A348" s="19" t="n">
        <v>347</v>
      </c>
      <c r="B348" s="13" t="s">
        <v>706</v>
      </c>
      <c r="C348" s="20" t="n">
        <v>45782</v>
      </c>
      <c r="D348" s="20" t="n">
        <v>45788</v>
      </c>
      <c r="E348" s="13" t="s">
        <v>150</v>
      </c>
      <c r="F348" s="13" t="s">
        <v>328</v>
      </c>
      <c r="G348" s="13" t="s">
        <v>177</v>
      </c>
      <c r="H348" s="13" t="s">
        <v>208</v>
      </c>
      <c r="I348" s="15" t="s">
        <v>287</v>
      </c>
      <c r="J348" s="15" t="s">
        <v>158</v>
      </c>
      <c r="K348" s="15" t="s">
        <v>199</v>
      </c>
      <c r="L348" s="15" t="s">
        <v>266</v>
      </c>
      <c r="M348" s="21" t="n">
        <v>3</v>
      </c>
      <c r="N348" s="22" t="n">
        <v>899</v>
      </c>
      <c r="O348" s="22" t="n">
        <v>540</v>
      </c>
      <c r="P348" s="22" t="n">
        <f aca="false">ROUND(M348*N348*(1-T348),2)</f>
        <v>2697</v>
      </c>
      <c r="Q348" s="22" t="n">
        <f aca="false">ROUND(M348*O348,2)</f>
        <v>1620</v>
      </c>
      <c r="R348" s="22" t="n">
        <f aca="false">P348-Q348</f>
        <v>1077</v>
      </c>
      <c r="S348" s="23" t="n">
        <f aca="false">IF(P348=0,0,R348/P348)</f>
        <v>0.399332591768632</v>
      </c>
      <c r="T348" s="23" t="n">
        <v>0</v>
      </c>
    </row>
    <row r="349" customFormat="false" ht="15" hidden="false" customHeight="false" outlineLevel="0" collapsed="false">
      <c r="A349" s="24" t="n">
        <v>348</v>
      </c>
      <c r="B349" s="9" t="s">
        <v>707</v>
      </c>
      <c r="C349" s="25" t="n">
        <v>45782</v>
      </c>
      <c r="D349" s="25" t="n">
        <v>45786</v>
      </c>
      <c r="E349" s="9" t="s">
        <v>150</v>
      </c>
      <c r="F349" s="9" t="s">
        <v>629</v>
      </c>
      <c r="G349" s="9" t="s">
        <v>169</v>
      </c>
      <c r="H349" s="9" t="s">
        <v>153</v>
      </c>
      <c r="I349" s="17" t="s">
        <v>233</v>
      </c>
      <c r="J349" s="17" t="s">
        <v>155</v>
      </c>
      <c r="K349" s="17" t="s">
        <v>164</v>
      </c>
      <c r="L349" s="17" t="s">
        <v>165</v>
      </c>
      <c r="M349" s="26" t="n">
        <v>5</v>
      </c>
      <c r="N349" s="27" t="n">
        <v>920</v>
      </c>
      <c r="O349" s="27" t="n">
        <v>760</v>
      </c>
      <c r="P349" s="27" t="n">
        <f aca="false">ROUND(M349*N349*(1-T349),2)</f>
        <v>4600</v>
      </c>
      <c r="Q349" s="27" t="n">
        <f aca="false">ROUND(M349*O349,2)</f>
        <v>3800</v>
      </c>
      <c r="R349" s="27" t="n">
        <f aca="false">P349-Q349</f>
        <v>800</v>
      </c>
      <c r="S349" s="28" t="n">
        <f aca="false">IF(P349=0,0,R349/P349)</f>
        <v>0.173913043478261</v>
      </c>
      <c r="T349" s="28" t="n">
        <v>0</v>
      </c>
    </row>
    <row r="350" customFormat="false" ht="15" hidden="false" customHeight="false" outlineLevel="0" collapsed="false">
      <c r="A350" s="19" t="n">
        <v>349</v>
      </c>
      <c r="B350" s="13" t="s">
        <v>708</v>
      </c>
      <c r="C350" s="20" t="n">
        <v>45783</v>
      </c>
      <c r="D350" s="20" t="n">
        <v>45788</v>
      </c>
      <c r="E350" s="13" t="s">
        <v>150</v>
      </c>
      <c r="F350" s="13" t="s">
        <v>635</v>
      </c>
      <c r="G350" s="13" t="s">
        <v>177</v>
      </c>
      <c r="H350" s="13" t="s">
        <v>153</v>
      </c>
      <c r="I350" s="15" t="s">
        <v>154</v>
      </c>
      <c r="J350" s="15" t="s">
        <v>172</v>
      </c>
      <c r="K350" s="15" t="s">
        <v>191</v>
      </c>
      <c r="L350" s="15" t="s">
        <v>192</v>
      </c>
      <c r="M350" s="21" t="n">
        <v>1</v>
      </c>
      <c r="N350" s="22" t="n">
        <v>28</v>
      </c>
      <c r="O350" s="22" t="n">
        <v>13</v>
      </c>
      <c r="P350" s="22" t="n">
        <f aca="false">ROUND(M350*N350*(1-T350),2)</f>
        <v>28</v>
      </c>
      <c r="Q350" s="22" t="n">
        <f aca="false">ROUND(M350*O350,2)</f>
        <v>13</v>
      </c>
      <c r="R350" s="22" t="n">
        <f aca="false">P350-Q350</f>
        <v>15</v>
      </c>
      <c r="S350" s="23" t="n">
        <f aca="false">IF(P350=0,0,R350/P350)</f>
        <v>0.535714285714286</v>
      </c>
      <c r="T350" s="23" t="n">
        <v>0</v>
      </c>
    </row>
    <row r="351" customFormat="false" ht="15" hidden="false" customHeight="false" outlineLevel="0" collapsed="false">
      <c r="A351" s="24" t="n">
        <v>350</v>
      </c>
      <c r="B351" s="9" t="s">
        <v>709</v>
      </c>
      <c r="C351" s="25" t="n">
        <v>45783</v>
      </c>
      <c r="D351" s="25" t="n">
        <v>45788</v>
      </c>
      <c r="E351" s="9" t="s">
        <v>150</v>
      </c>
      <c r="F351" s="9" t="s">
        <v>710</v>
      </c>
      <c r="G351" s="9" t="s">
        <v>169</v>
      </c>
      <c r="H351" s="9" t="s">
        <v>170</v>
      </c>
      <c r="I351" s="17" t="s">
        <v>271</v>
      </c>
      <c r="J351" s="17" t="s">
        <v>172</v>
      </c>
      <c r="K351" s="17" t="s">
        <v>173</v>
      </c>
      <c r="L351" s="17" t="s">
        <v>174</v>
      </c>
      <c r="M351" s="26" t="n">
        <v>2</v>
      </c>
      <c r="N351" s="27" t="n">
        <v>64</v>
      </c>
      <c r="O351" s="27" t="n">
        <v>49</v>
      </c>
      <c r="P351" s="27" t="n">
        <f aca="false">ROUND(M351*N351*(1-T351),2)</f>
        <v>128</v>
      </c>
      <c r="Q351" s="27" t="n">
        <f aca="false">ROUND(M351*O351,2)</f>
        <v>98</v>
      </c>
      <c r="R351" s="27" t="n">
        <f aca="false">P351-Q351</f>
        <v>30</v>
      </c>
      <c r="S351" s="28" t="n">
        <f aca="false">IF(P351=0,0,R351/P351)</f>
        <v>0.234375</v>
      </c>
      <c r="T351" s="28" t="n">
        <v>0</v>
      </c>
    </row>
    <row r="352" customFormat="false" ht="15" hidden="false" customHeight="false" outlineLevel="0" collapsed="false">
      <c r="A352" s="19" t="n">
        <v>351</v>
      </c>
      <c r="B352" s="13" t="s">
        <v>709</v>
      </c>
      <c r="C352" s="20" t="n">
        <v>45783</v>
      </c>
      <c r="D352" s="20" t="n">
        <v>45788</v>
      </c>
      <c r="E352" s="13" t="s">
        <v>150</v>
      </c>
      <c r="F352" s="13" t="s">
        <v>710</v>
      </c>
      <c r="G352" s="13" t="s">
        <v>169</v>
      </c>
      <c r="H352" s="13" t="s">
        <v>170</v>
      </c>
      <c r="I352" s="15" t="s">
        <v>271</v>
      </c>
      <c r="J352" s="15" t="s">
        <v>172</v>
      </c>
      <c r="K352" s="15" t="s">
        <v>173</v>
      </c>
      <c r="L352" s="15" t="s">
        <v>237</v>
      </c>
      <c r="M352" s="21" t="n">
        <v>5</v>
      </c>
      <c r="N352" s="22" t="n">
        <v>42</v>
      </c>
      <c r="O352" s="22" t="n">
        <v>21</v>
      </c>
      <c r="P352" s="22" t="n">
        <f aca="false">ROUND(M352*N352*(1-T352),2)</f>
        <v>189</v>
      </c>
      <c r="Q352" s="22" t="n">
        <f aca="false">ROUND(M352*O352,2)</f>
        <v>105</v>
      </c>
      <c r="R352" s="22" t="n">
        <f aca="false">P352-Q352</f>
        <v>84</v>
      </c>
      <c r="S352" s="23" t="n">
        <f aca="false">IF(P352=0,0,R352/P352)</f>
        <v>0.444444444444444</v>
      </c>
      <c r="T352" s="23" t="n">
        <v>0.1</v>
      </c>
    </row>
    <row r="353" customFormat="false" ht="15" hidden="false" customHeight="false" outlineLevel="0" collapsed="false">
      <c r="A353" s="24" t="n">
        <v>352</v>
      </c>
      <c r="B353" s="9" t="s">
        <v>711</v>
      </c>
      <c r="C353" s="25" t="n">
        <v>45784</v>
      </c>
      <c r="D353" s="25" t="n">
        <v>45790</v>
      </c>
      <c r="E353" s="9" t="s">
        <v>150</v>
      </c>
      <c r="F353" s="9" t="s">
        <v>499</v>
      </c>
      <c r="G353" s="9" t="s">
        <v>177</v>
      </c>
      <c r="H353" s="9" t="s">
        <v>186</v>
      </c>
      <c r="I353" s="17" t="s">
        <v>187</v>
      </c>
      <c r="J353" s="17" t="s">
        <v>172</v>
      </c>
      <c r="K353" s="17" t="s">
        <v>204</v>
      </c>
      <c r="L353" s="17" t="s">
        <v>341</v>
      </c>
      <c r="M353" s="26" t="n">
        <v>1</v>
      </c>
      <c r="N353" s="27" t="n">
        <v>68</v>
      </c>
      <c r="O353" s="27" t="n">
        <v>36</v>
      </c>
      <c r="P353" s="27" t="n">
        <f aca="false">ROUND(M353*N353*(1-T353),2)</f>
        <v>68</v>
      </c>
      <c r="Q353" s="27" t="n">
        <f aca="false">ROUND(M353*O353,2)</f>
        <v>36</v>
      </c>
      <c r="R353" s="27" t="n">
        <f aca="false">P353-Q353</f>
        <v>32</v>
      </c>
      <c r="S353" s="28" t="n">
        <f aca="false">IF(P353=0,0,R353/P353)</f>
        <v>0.470588235294118</v>
      </c>
      <c r="T353" s="28" t="n">
        <v>0</v>
      </c>
    </row>
    <row r="354" customFormat="false" ht="15" hidden="false" customHeight="false" outlineLevel="0" collapsed="false">
      <c r="A354" s="19" t="n">
        <v>353</v>
      </c>
      <c r="B354" s="13" t="s">
        <v>711</v>
      </c>
      <c r="C354" s="20" t="n">
        <v>45784</v>
      </c>
      <c r="D354" s="20" t="n">
        <v>45790</v>
      </c>
      <c r="E354" s="13" t="s">
        <v>150</v>
      </c>
      <c r="F354" s="13" t="s">
        <v>499</v>
      </c>
      <c r="G354" s="13" t="s">
        <v>177</v>
      </c>
      <c r="H354" s="13" t="s">
        <v>186</v>
      </c>
      <c r="I354" s="15" t="s">
        <v>187</v>
      </c>
      <c r="J354" s="15" t="s">
        <v>155</v>
      </c>
      <c r="K354" s="15" t="s">
        <v>215</v>
      </c>
      <c r="L354" s="15" t="s">
        <v>216</v>
      </c>
      <c r="M354" s="21" t="n">
        <v>5</v>
      </c>
      <c r="N354" s="22" t="n">
        <v>210</v>
      </c>
      <c r="O354" s="22" t="n">
        <v>132</v>
      </c>
      <c r="P354" s="22" t="n">
        <f aca="false">ROUND(M354*N354*(1-T354),2)</f>
        <v>1050</v>
      </c>
      <c r="Q354" s="22" t="n">
        <f aca="false">ROUND(M354*O354,2)</f>
        <v>660</v>
      </c>
      <c r="R354" s="22" t="n">
        <f aca="false">P354-Q354</f>
        <v>390</v>
      </c>
      <c r="S354" s="23" t="n">
        <f aca="false">IF(P354=0,0,R354/P354)</f>
        <v>0.371428571428571</v>
      </c>
      <c r="T354" s="23" t="n">
        <v>0</v>
      </c>
    </row>
    <row r="355" customFormat="false" ht="15" hidden="false" customHeight="false" outlineLevel="0" collapsed="false">
      <c r="A355" s="24" t="n">
        <v>354</v>
      </c>
      <c r="B355" s="9" t="s">
        <v>712</v>
      </c>
      <c r="C355" s="25" t="n">
        <v>45784</v>
      </c>
      <c r="D355" s="25" t="n">
        <v>45790</v>
      </c>
      <c r="E355" s="9" t="s">
        <v>150</v>
      </c>
      <c r="F355" s="9" t="s">
        <v>713</v>
      </c>
      <c r="G355" s="9" t="s">
        <v>177</v>
      </c>
      <c r="H355" s="9" t="s">
        <v>208</v>
      </c>
      <c r="I355" s="17" t="s">
        <v>242</v>
      </c>
      <c r="J355" s="17" t="s">
        <v>155</v>
      </c>
      <c r="K355" s="17" t="s">
        <v>164</v>
      </c>
      <c r="L355" s="17" t="s">
        <v>165</v>
      </c>
      <c r="M355" s="26" t="n">
        <v>3</v>
      </c>
      <c r="N355" s="27" t="n">
        <v>920</v>
      </c>
      <c r="O355" s="27" t="n">
        <v>760</v>
      </c>
      <c r="P355" s="27" t="n">
        <f aca="false">ROUND(M355*N355*(1-T355),2)</f>
        <v>1932</v>
      </c>
      <c r="Q355" s="27" t="n">
        <f aca="false">ROUND(M355*O355,2)</f>
        <v>2280</v>
      </c>
      <c r="R355" s="27" t="n">
        <f aca="false">P355-Q355</f>
        <v>-348</v>
      </c>
      <c r="S355" s="28" t="n">
        <f aca="false">IF(P355=0,0,R355/P355)</f>
        <v>-0.180124223602484</v>
      </c>
      <c r="T355" s="28" t="n">
        <v>0.3</v>
      </c>
    </row>
    <row r="356" customFormat="false" ht="15" hidden="false" customHeight="false" outlineLevel="0" collapsed="false">
      <c r="A356" s="19" t="n">
        <v>355</v>
      </c>
      <c r="B356" s="13" t="s">
        <v>714</v>
      </c>
      <c r="C356" s="20" t="n">
        <v>45784</v>
      </c>
      <c r="D356" s="20" t="n">
        <v>45788</v>
      </c>
      <c r="E356" s="13" t="s">
        <v>150</v>
      </c>
      <c r="F356" s="13" t="s">
        <v>715</v>
      </c>
      <c r="G356" s="13" t="s">
        <v>177</v>
      </c>
      <c r="H356" s="13" t="s">
        <v>170</v>
      </c>
      <c r="I356" s="15" t="s">
        <v>451</v>
      </c>
      <c r="J356" s="15" t="s">
        <v>158</v>
      </c>
      <c r="K356" s="15" t="s">
        <v>243</v>
      </c>
      <c r="L356" s="15" t="s">
        <v>244</v>
      </c>
      <c r="M356" s="21" t="n">
        <v>3</v>
      </c>
      <c r="N356" s="22" t="n">
        <v>980</v>
      </c>
      <c r="O356" s="22" t="n">
        <v>610</v>
      </c>
      <c r="P356" s="22" t="n">
        <f aca="false">ROUND(M356*N356*(1-T356),2)</f>
        <v>2646</v>
      </c>
      <c r="Q356" s="22" t="n">
        <f aca="false">ROUND(M356*O356,2)</f>
        <v>1830</v>
      </c>
      <c r="R356" s="22" t="n">
        <f aca="false">P356-Q356</f>
        <v>816</v>
      </c>
      <c r="S356" s="23" t="n">
        <f aca="false">IF(P356=0,0,R356/P356)</f>
        <v>0.308390022675737</v>
      </c>
      <c r="T356" s="23" t="n">
        <v>0.1</v>
      </c>
    </row>
    <row r="357" customFormat="false" ht="15" hidden="false" customHeight="false" outlineLevel="0" collapsed="false">
      <c r="A357" s="24" t="n">
        <v>356</v>
      </c>
      <c r="B357" s="9" t="s">
        <v>716</v>
      </c>
      <c r="C357" s="25" t="n">
        <v>45784</v>
      </c>
      <c r="D357" s="25" t="n">
        <v>45789</v>
      </c>
      <c r="E357" s="9" t="s">
        <v>150</v>
      </c>
      <c r="F357" s="9" t="s">
        <v>324</v>
      </c>
      <c r="G357" s="9" t="s">
        <v>169</v>
      </c>
      <c r="H357" s="9" t="s">
        <v>208</v>
      </c>
      <c r="I357" s="17" t="s">
        <v>287</v>
      </c>
      <c r="J357" s="17" t="s">
        <v>172</v>
      </c>
      <c r="K357" s="17" t="s">
        <v>173</v>
      </c>
      <c r="L357" s="17" t="s">
        <v>237</v>
      </c>
      <c r="M357" s="26" t="n">
        <v>2</v>
      </c>
      <c r="N357" s="27" t="n">
        <v>42</v>
      </c>
      <c r="O357" s="27" t="n">
        <v>21</v>
      </c>
      <c r="P357" s="27" t="n">
        <f aca="false">ROUND(M357*N357*(1-T357),2)</f>
        <v>71.4</v>
      </c>
      <c r="Q357" s="27" t="n">
        <f aca="false">ROUND(M357*O357,2)</f>
        <v>42</v>
      </c>
      <c r="R357" s="27" t="n">
        <f aca="false">P357-Q357</f>
        <v>29.4</v>
      </c>
      <c r="S357" s="28" t="n">
        <f aca="false">IF(P357=0,0,R357/P357)</f>
        <v>0.411764705882353</v>
      </c>
      <c r="T357" s="28" t="n">
        <v>0.15</v>
      </c>
    </row>
    <row r="358" customFormat="false" ht="15" hidden="false" customHeight="false" outlineLevel="0" collapsed="false">
      <c r="A358" s="19" t="n">
        <v>357</v>
      </c>
      <c r="B358" s="13" t="s">
        <v>717</v>
      </c>
      <c r="C358" s="20" t="n">
        <v>45785</v>
      </c>
      <c r="D358" s="20" t="n">
        <v>45787</v>
      </c>
      <c r="E358" s="13" t="s">
        <v>184</v>
      </c>
      <c r="F358" s="13" t="s">
        <v>405</v>
      </c>
      <c r="G358" s="13" t="s">
        <v>177</v>
      </c>
      <c r="H358" s="13" t="s">
        <v>208</v>
      </c>
      <c r="I358" s="15" t="s">
        <v>287</v>
      </c>
      <c r="J358" s="15" t="s">
        <v>158</v>
      </c>
      <c r="K358" s="15" t="s">
        <v>159</v>
      </c>
      <c r="L358" s="15" t="s">
        <v>182</v>
      </c>
      <c r="M358" s="21" t="n">
        <v>2</v>
      </c>
      <c r="N358" s="22" t="n">
        <v>115</v>
      </c>
      <c r="O358" s="22" t="n">
        <v>52</v>
      </c>
      <c r="P358" s="22" t="n">
        <f aca="false">ROUND(M358*N358*(1-T358),2)</f>
        <v>230</v>
      </c>
      <c r="Q358" s="22" t="n">
        <f aca="false">ROUND(M358*O358,2)</f>
        <v>104</v>
      </c>
      <c r="R358" s="22" t="n">
        <f aca="false">P358-Q358</f>
        <v>126</v>
      </c>
      <c r="S358" s="23" t="n">
        <f aca="false">IF(P358=0,0,R358/P358)</f>
        <v>0.547826086956522</v>
      </c>
      <c r="T358" s="23" t="n">
        <v>0</v>
      </c>
    </row>
    <row r="359" customFormat="false" ht="15" hidden="false" customHeight="false" outlineLevel="0" collapsed="false">
      <c r="A359" s="24" t="n">
        <v>358</v>
      </c>
      <c r="B359" s="9" t="s">
        <v>718</v>
      </c>
      <c r="C359" s="25" t="n">
        <v>45785</v>
      </c>
      <c r="D359" s="25" t="n">
        <v>45790</v>
      </c>
      <c r="E359" s="9" t="s">
        <v>150</v>
      </c>
      <c r="F359" s="9" t="s">
        <v>492</v>
      </c>
      <c r="G359" s="9" t="s">
        <v>152</v>
      </c>
      <c r="H359" s="9" t="s">
        <v>170</v>
      </c>
      <c r="I359" s="17" t="s">
        <v>229</v>
      </c>
      <c r="J359" s="17" t="s">
        <v>158</v>
      </c>
      <c r="K359" s="17" t="s">
        <v>210</v>
      </c>
      <c r="L359" s="17" t="s">
        <v>211</v>
      </c>
      <c r="M359" s="26" t="n">
        <v>6</v>
      </c>
      <c r="N359" s="27" t="n">
        <v>640</v>
      </c>
      <c r="O359" s="27" t="n">
        <v>460</v>
      </c>
      <c r="P359" s="27" t="n">
        <f aca="false">ROUND(M359*N359*(1-T359),2)</f>
        <v>3840</v>
      </c>
      <c r="Q359" s="27" t="n">
        <f aca="false">ROUND(M359*O359,2)</f>
        <v>2760</v>
      </c>
      <c r="R359" s="27" t="n">
        <f aca="false">P359-Q359</f>
        <v>1080</v>
      </c>
      <c r="S359" s="28" t="n">
        <f aca="false">IF(P359=0,0,R359/P359)</f>
        <v>0.28125</v>
      </c>
      <c r="T359" s="28" t="n">
        <v>0</v>
      </c>
    </row>
    <row r="360" customFormat="false" ht="15" hidden="false" customHeight="false" outlineLevel="0" collapsed="false">
      <c r="A360" s="19" t="n">
        <v>359</v>
      </c>
      <c r="B360" s="13" t="s">
        <v>719</v>
      </c>
      <c r="C360" s="20" t="n">
        <v>45786</v>
      </c>
      <c r="D360" s="20" t="n">
        <v>45792</v>
      </c>
      <c r="E360" s="13" t="s">
        <v>150</v>
      </c>
      <c r="F360" s="13" t="s">
        <v>471</v>
      </c>
      <c r="G360" s="13" t="s">
        <v>177</v>
      </c>
      <c r="H360" s="13" t="s">
        <v>153</v>
      </c>
      <c r="I360" s="15" t="s">
        <v>154</v>
      </c>
      <c r="J360" s="15" t="s">
        <v>158</v>
      </c>
      <c r="K360" s="15" t="s">
        <v>243</v>
      </c>
      <c r="L360" s="15" t="s">
        <v>276</v>
      </c>
      <c r="M360" s="21" t="n">
        <v>1</v>
      </c>
      <c r="N360" s="22" t="n">
        <v>1250</v>
      </c>
      <c r="O360" s="22" t="n">
        <v>780</v>
      </c>
      <c r="P360" s="22" t="n">
        <f aca="false">ROUND(M360*N360*(1-T360),2)</f>
        <v>1250</v>
      </c>
      <c r="Q360" s="22" t="n">
        <f aca="false">ROUND(M360*O360,2)</f>
        <v>780</v>
      </c>
      <c r="R360" s="22" t="n">
        <f aca="false">P360-Q360</f>
        <v>470</v>
      </c>
      <c r="S360" s="23" t="n">
        <f aca="false">IF(P360=0,0,R360/P360)</f>
        <v>0.376</v>
      </c>
      <c r="T360" s="23" t="n">
        <v>0</v>
      </c>
    </row>
    <row r="361" customFormat="false" ht="15" hidden="false" customHeight="false" outlineLevel="0" collapsed="false">
      <c r="A361" s="24" t="n">
        <v>360</v>
      </c>
      <c r="B361" s="9" t="s">
        <v>720</v>
      </c>
      <c r="C361" s="25" t="n">
        <v>45786</v>
      </c>
      <c r="D361" s="25" t="n">
        <v>45788</v>
      </c>
      <c r="E361" s="9" t="s">
        <v>167</v>
      </c>
      <c r="F361" s="9" t="s">
        <v>721</v>
      </c>
      <c r="G361" s="9" t="s">
        <v>177</v>
      </c>
      <c r="H361" s="9" t="s">
        <v>208</v>
      </c>
      <c r="I361" s="17" t="s">
        <v>247</v>
      </c>
      <c r="J361" s="17" t="s">
        <v>155</v>
      </c>
      <c r="K361" s="17" t="s">
        <v>164</v>
      </c>
      <c r="L361" s="17" t="s">
        <v>165</v>
      </c>
      <c r="M361" s="26" t="n">
        <v>3</v>
      </c>
      <c r="N361" s="27" t="n">
        <v>920</v>
      </c>
      <c r="O361" s="27" t="n">
        <v>760</v>
      </c>
      <c r="P361" s="27" t="n">
        <f aca="false">ROUND(M361*N361*(1-T361),2)</f>
        <v>2208</v>
      </c>
      <c r="Q361" s="27" t="n">
        <f aca="false">ROUND(M361*O361,2)</f>
        <v>2280</v>
      </c>
      <c r="R361" s="27" t="n">
        <f aca="false">P361-Q361</f>
        <v>-72</v>
      </c>
      <c r="S361" s="28" t="n">
        <f aca="false">IF(P361=0,0,R361/P361)</f>
        <v>-0.0326086956521739</v>
      </c>
      <c r="T361" s="28" t="n">
        <v>0.2</v>
      </c>
    </row>
    <row r="362" customFormat="false" ht="15" hidden="false" customHeight="false" outlineLevel="0" collapsed="false">
      <c r="A362" s="19" t="n">
        <v>361</v>
      </c>
      <c r="B362" s="13" t="s">
        <v>722</v>
      </c>
      <c r="C362" s="20" t="n">
        <v>45786</v>
      </c>
      <c r="D362" s="20" t="n">
        <v>45790</v>
      </c>
      <c r="E362" s="13" t="s">
        <v>167</v>
      </c>
      <c r="F362" s="13" t="s">
        <v>198</v>
      </c>
      <c r="G362" s="13" t="s">
        <v>177</v>
      </c>
      <c r="H362" s="13" t="s">
        <v>208</v>
      </c>
      <c r="I362" s="15" t="s">
        <v>242</v>
      </c>
      <c r="J362" s="15" t="s">
        <v>155</v>
      </c>
      <c r="K362" s="15" t="s">
        <v>164</v>
      </c>
      <c r="L362" s="15" t="s">
        <v>165</v>
      </c>
      <c r="M362" s="21" t="n">
        <v>2</v>
      </c>
      <c r="N362" s="22" t="n">
        <v>920</v>
      </c>
      <c r="O362" s="22" t="n">
        <v>760</v>
      </c>
      <c r="P362" s="22" t="n">
        <f aca="false">ROUND(M362*N362*(1-T362),2)</f>
        <v>1656</v>
      </c>
      <c r="Q362" s="22" t="n">
        <f aca="false">ROUND(M362*O362,2)</f>
        <v>1520</v>
      </c>
      <c r="R362" s="22" t="n">
        <f aca="false">P362-Q362</f>
        <v>136</v>
      </c>
      <c r="S362" s="23" t="n">
        <f aca="false">IF(P362=0,0,R362/P362)</f>
        <v>0.0821256038647343</v>
      </c>
      <c r="T362" s="23" t="n">
        <v>0.1</v>
      </c>
    </row>
    <row r="363" customFormat="false" ht="15" hidden="false" customHeight="false" outlineLevel="0" collapsed="false">
      <c r="A363" s="24" t="n">
        <v>362</v>
      </c>
      <c r="B363" s="9" t="s">
        <v>722</v>
      </c>
      <c r="C363" s="25" t="n">
        <v>45786</v>
      </c>
      <c r="D363" s="25" t="n">
        <v>45790</v>
      </c>
      <c r="E363" s="9" t="s">
        <v>167</v>
      </c>
      <c r="F363" s="9" t="s">
        <v>198</v>
      </c>
      <c r="G363" s="9" t="s">
        <v>177</v>
      </c>
      <c r="H363" s="9" t="s">
        <v>208</v>
      </c>
      <c r="I363" s="17" t="s">
        <v>242</v>
      </c>
      <c r="J363" s="17" t="s">
        <v>172</v>
      </c>
      <c r="K363" s="17" t="s">
        <v>204</v>
      </c>
      <c r="L363" s="17" t="s">
        <v>341</v>
      </c>
      <c r="M363" s="26" t="n">
        <v>4</v>
      </c>
      <c r="N363" s="27" t="n">
        <v>68</v>
      </c>
      <c r="O363" s="27" t="n">
        <v>36</v>
      </c>
      <c r="P363" s="27" t="n">
        <f aca="false">ROUND(M363*N363*(1-T363),2)</f>
        <v>258.4</v>
      </c>
      <c r="Q363" s="27" t="n">
        <f aca="false">ROUND(M363*O363,2)</f>
        <v>144</v>
      </c>
      <c r="R363" s="27" t="n">
        <f aca="false">P363-Q363</f>
        <v>114.4</v>
      </c>
      <c r="S363" s="28" t="n">
        <f aca="false">IF(P363=0,0,R363/P363)</f>
        <v>0.442724458204334</v>
      </c>
      <c r="T363" s="28" t="n">
        <v>0.05</v>
      </c>
    </row>
    <row r="364" customFormat="false" ht="15" hidden="false" customHeight="false" outlineLevel="0" collapsed="false">
      <c r="A364" s="19" t="n">
        <v>363</v>
      </c>
      <c r="B364" s="13" t="s">
        <v>723</v>
      </c>
      <c r="C364" s="20" t="n">
        <v>45786</v>
      </c>
      <c r="D364" s="20" t="n">
        <v>45790</v>
      </c>
      <c r="E364" s="13" t="s">
        <v>150</v>
      </c>
      <c r="F364" s="13" t="s">
        <v>494</v>
      </c>
      <c r="G364" s="13" t="s">
        <v>177</v>
      </c>
      <c r="H364" s="13" t="s">
        <v>153</v>
      </c>
      <c r="I364" s="15" t="s">
        <v>236</v>
      </c>
      <c r="J364" s="15" t="s">
        <v>158</v>
      </c>
      <c r="K364" s="15" t="s">
        <v>210</v>
      </c>
      <c r="L364" s="15" t="s">
        <v>265</v>
      </c>
      <c r="M364" s="21" t="n">
        <v>1</v>
      </c>
      <c r="N364" s="22" t="n">
        <v>790</v>
      </c>
      <c r="O364" s="22" t="n">
        <v>645</v>
      </c>
      <c r="P364" s="22" t="n">
        <f aca="false">ROUND(M364*N364*(1-T364),2)</f>
        <v>711</v>
      </c>
      <c r="Q364" s="22" t="n">
        <f aca="false">ROUND(M364*O364,2)</f>
        <v>645</v>
      </c>
      <c r="R364" s="22" t="n">
        <f aca="false">P364-Q364</f>
        <v>66</v>
      </c>
      <c r="S364" s="23" t="n">
        <f aca="false">IF(P364=0,0,R364/P364)</f>
        <v>0.0928270042194093</v>
      </c>
      <c r="T364" s="23" t="n">
        <v>0.1</v>
      </c>
    </row>
    <row r="365" customFormat="false" ht="15" hidden="false" customHeight="false" outlineLevel="0" collapsed="false">
      <c r="A365" s="24" t="n">
        <v>364</v>
      </c>
      <c r="B365" s="9" t="s">
        <v>724</v>
      </c>
      <c r="C365" s="25" t="n">
        <v>45786</v>
      </c>
      <c r="D365" s="25" t="n">
        <v>45787</v>
      </c>
      <c r="E365" s="9" t="s">
        <v>184</v>
      </c>
      <c r="F365" s="9" t="s">
        <v>322</v>
      </c>
      <c r="G365" s="9" t="s">
        <v>152</v>
      </c>
      <c r="H365" s="9" t="s">
        <v>153</v>
      </c>
      <c r="I365" s="17" t="s">
        <v>181</v>
      </c>
      <c r="J365" s="17" t="s">
        <v>155</v>
      </c>
      <c r="K365" s="17" t="s">
        <v>215</v>
      </c>
      <c r="L365" s="17" t="s">
        <v>216</v>
      </c>
      <c r="M365" s="26" t="n">
        <v>4</v>
      </c>
      <c r="N365" s="27" t="n">
        <v>210</v>
      </c>
      <c r="O365" s="27" t="n">
        <v>132</v>
      </c>
      <c r="P365" s="27" t="n">
        <f aca="false">ROUND(M365*N365*(1-T365),2)</f>
        <v>672</v>
      </c>
      <c r="Q365" s="27" t="n">
        <f aca="false">ROUND(M365*O365,2)</f>
        <v>528</v>
      </c>
      <c r="R365" s="27" t="n">
        <f aca="false">P365-Q365</f>
        <v>144</v>
      </c>
      <c r="S365" s="28" t="n">
        <f aca="false">IF(P365=0,0,R365/P365)</f>
        <v>0.214285714285714</v>
      </c>
      <c r="T365" s="28" t="n">
        <v>0.2</v>
      </c>
    </row>
    <row r="366" customFormat="false" ht="15" hidden="false" customHeight="false" outlineLevel="0" collapsed="false">
      <c r="A366" s="19" t="n">
        <v>365</v>
      </c>
      <c r="B366" s="13" t="s">
        <v>725</v>
      </c>
      <c r="C366" s="20" t="n">
        <v>45786</v>
      </c>
      <c r="D366" s="20" t="n">
        <v>45789</v>
      </c>
      <c r="E366" s="13" t="s">
        <v>167</v>
      </c>
      <c r="F366" s="13" t="s">
        <v>318</v>
      </c>
      <c r="G366" s="13" t="s">
        <v>177</v>
      </c>
      <c r="H366" s="13" t="s">
        <v>208</v>
      </c>
      <c r="I366" s="15" t="s">
        <v>242</v>
      </c>
      <c r="J366" s="15" t="s">
        <v>155</v>
      </c>
      <c r="K366" s="15" t="s">
        <v>288</v>
      </c>
      <c r="L366" s="15" t="s">
        <v>289</v>
      </c>
      <c r="M366" s="21" t="n">
        <v>4</v>
      </c>
      <c r="N366" s="22" t="n">
        <v>185</v>
      </c>
      <c r="O366" s="22" t="n">
        <v>110</v>
      </c>
      <c r="P366" s="22" t="n">
        <f aca="false">ROUND(M366*N366*(1-T366),2)</f>
        <v>740</v>
      </c>
      <c r="Q366" s="22" t="n">
        <f aca="false">ROUND(M366*O366,2)</f>
        <v>440</v>
      </c>
      <c r="R366" s="22" t="n">
        <f aca="false">P366-Q366</f>
        <v>300</v>
      </c>
      <c r="S366" s="23" t="n">
        <f aca="false">IF(P366=0,0,R366/P366)</f>
        <v>0.405405405405405</v>
      </c>
      <c r="T366" s="23" t="n">
        <v>0</v>
      </c>
    </row>
    <row r="367" customFormat="false" ht="15" hidden="false" customHeight="false" outlineLevel="0" collapsed="false">
      <c r="A367" s="24" t="n">
        <v>366</v>
      </c>
      <c r="B367" s="9" t="s">
        <v>726</v>
      </c>
      <c r="C367" s="25" t="n">
        <v>45787</v>
      </c>
      <c r="D367" s="25" t="n">
        <v>45793</v>
      </c>
      <c r="E367" s="9" t="s">
        <v>150</v>
      </c>
      <c r="F367" s="9" t="s">
        <v>330</v>
      </c>
      <c r="G367" s="9" t="s">
        <v>169</v>
      </c>
      <c r="H367" s="9" t="s">
        <v>208</v>
      </c>
      <c r="I367" s="17" t="s">
        <v>209</v>
      </c>
      <c r="J367" s="17" t="s">
        <v>172</v>
      </c>
      <c r="K367" s="17" t="s">
        <v>195</v>
      </c>
      <c r="L367" s="17" t="s">
        <v>230</v>
      </c>
      <c r="M367" s="26" t="n">
        <v>1</v>
      </c>
      <c r="N367" s="27" t="n">
        <v>45</v>
      </c>
      <c r="O367" s="27" t="n">
        <v>24</v>
      </c>
      <c r="P367" s="27" t="n">
        <f aca="false">ROUND(M367*N367*(1-T367),2)</f>
        <v>45</v>
      </c>
      <c r="Q367" s="27" t="n">
        <f aca="false">ROUND(M367*O367,2)</f>
        <v>24</v>
      </c>
      <c r="R367" s="27" t="n">
        <f aca="false">P367-Q367</f>
        <v>21</v>
      </c>
      <c r="S367" s="28" t="n">
        <f aca="false">IF(P367=0,0,R367/P367)</f>
        <v>0.466666666666667</v>
      </c>
      <c r="T367" s="28" t="n">
        <v>0</v>
      </c>
    </row>
    <row r="368" customFormat="false" ht="15" hidden="false" customHeight="false" outlineLevel="0" collapsed="false">
      <c r="A368" s="19" t="n">
        <v>367</v>
      </c>
      <c r="B368" s="13" t="s">
        <v>727</v>
      </c>
      <c r="C368" s="20" t="n">
        <v>45787</v>
      </c>
      <c r="D368" s="20" t="n">
        <v>45791</v>
      </c>
      <c r="E368" s="13" t="s">
        <v>167</v>
      </c>
      <c r="F368" s="13" t="s">
        <v>728</v>
      </c>
      <c r="G368" s="13" t="s">
        <v>152</v>
      </c>
      <c r="H368" s="13" t="s">
        <v>186</v>
      </c>
      <c r="I368" s="15" t="s">
        <v>477</v>
      </c>
      <c r="J368" s="15" t="s">
        <v>158</v>
      </c>
      <c r="K368" s="15" t="s">
        <v>159</v>
      </c>
      <c r="L368" s="15" t="s">
        <v>248</v>
      </c>
      <c r="M368" s="21" t="n">
        <v>2</v>
      </c>
      <c r="N368" s="22" t="n">
        <v>165</v>
      </c>
      <c r="O368" s="22" t="n">
        <v>78</v>
      </c>
      <c r="P368" s="22" t="n">
        <f aca="false">ROUND(M368*N368*(1-T368),2)</f>
        <v>330</v>
      </c>
      <c r="Q368" s="22" t="n">
        <f aca="false">ROUND(M368*O368,2)</f>
        <v>156</v>
      </c>
      <c r="R368" s="22" t="n">
        <f aca="false">P368-Q368</f>
        <v>174</v>
      </c>
      <c r="S368" s="23" t="n">
        <f aca="false">IF(P368=0,0,R368/P368)</f>
        <v>0.527272727272727</v>
      </c>
      <c r="T368" s="23" t="n">
        <v>0</v>
      </c>
    </row>
    <row r="369" customFormat="false" ht="15" hidden="false" customHeight="false" outlineLevel="0" collapsed="false">
      <c r="A369" s="24" t="n">
        <v>368</v>
      </c>
      <c r="B369" s="9" t="s">
        <v>729</v>
      </c>
      <c r="C369" s="25" t="n">
        <v>45787</v>
      </c>
      <c r="D369" s="25" t="n">
        <v>45793</v>
      </c>
      <c r="E369" s="9" t="s">
        <v>150</v>
      </c>
      <c r="F369" s="9" t="s">
        <v>730</v>
      </c>
      <c r="G369" s="9" t="s">
        <v>177</v>
      </c>
      <c r="H369" s="9" t="s">
        <v>153</v>
      </c>
      <c r="I369" s="17" t="s">
        <v>163</v>
      </c>
      <c r="J369" s="17" t="s">
        <v>155</v>
      </c>
      <c r="K369" s="17" t="s">
        <v>215</v>
      </c>
      <c r="L369" s="17" t="s">
        <v>216</v>
      </c>
      <c r="M369" s="26" t="n">
        <v>3</v>
      </c>
      <c r="N369" s="27" t="n">
        <v>210</v>
      </c>
      <c r="O369" s="27" t="n">
        <v>132</v>
      </c>
      <c r="P369" s="27" t="n">
        <f aca="false">ROUND(M369*N369*(1-T369),2)</f>
        <v>504</v>
      </c>
      <c r="Q369" s="27" t="n">
        <f aca="false">ROUND(M369*O369,2)</f>
        <v>396</v>
      </c>
      <c r="R369" s="27" t="n">
        <f aca="false">P369-Q369</f>
        <v>108</v>
      </c>
      <c r="S369" s="28" t="n">
        <f aca="false">IF(P369=0,0,R369/P369)</f>
        <v>0.214285714285714</v>
      </c>
      <c r="T369" s="28" t="n">
        <v>0.2</v>
      </c>
    </row>
    <row r="370" customFormat="false" ht="15" hidden="false" customHeight="false" outlineLevel="0" collapsed="false">
      <c r="A370" s="19" t="n">
        <v>369</v>
      </c>
      <c r="B370" s="13" t="s">
        <v>731</v>
      </c>
      <c r="C370" s="20" t="n">
        <v>45788</v>
      </c>
      <c r="D370" s="20" t="n">
        <v>45793</v>
      </c>
      <c r="E370" s="13" t="s">
        <v>150</v>
      </c>
      <c r="F370" s="13" t="s">
        <v>291</v>
      </c>
      <c r="G370" s="13" t="s">
        <v>177</v>
      </c>
      <c r="H370" s="13" t="s">
        <v>208</v>
      </c>
      <c r="I370" s="15" t="s">
        <v>242</v>
      </c>
      <c r="J370" s="15" t="s">
        <v>172</v>
      </c>
      <c r="K370" s="15" t="s">
        <v>204</v>
      </c>
      <c r="L370" s="15" t="s">
        <v>205</v>
      </c>
      <c r="M370" s="21" t="n">
        <v>1</v>
      </c>
      <c r="N370" s="22" t="n">
        <v>195</v>
      </c>
      <c r="O370" s="22" t="n">
        <v>122</v>
      </c>
      <c r="P370" s="22" t="n">
        <f aca="false">ROUND(M370*N370*(1-T370),2)</f>
        <v>175.5</v>
      </c>
      <c r="Q370" s="22" t="n">
        <f aca="false">ROUND(M370*O370,2)</f>
        <v>122</v>
      </c>
      <c r="R370" s="22" t="n">
        <f aca="false">P370-Q370</f>
        <v>53.5</v>
      </c>
      <c r="S370" s="23" t="n">
        <f aca="false">IF(P370=0,0,R370/P370)</f>
        <v>0.304843304843305</v>
      </c>
      <c r="T370" s="23" t="n">
        <v>0.1</v>
      </c>
    </row>
    <row r="371" customFormat="false" ht="15" hidden="false" customHeight="false" outlineLevel="0" collapsed="false">
      <c r="A371" s="24" t="n">
        <v>370</v>
      </c>
      <c r="B371" s="9" t="s">
        <v>732</v>
      </c>
      <c r="C371" s="25" t="n">
        <v>45788</v>
      </c>
      <c r="D371" s="25" t="n">
        <v>45793</v>
      </c>
      <c r="E371" s="9" t="s">
        <v>150</v>
      </c>
      <c r="F371" s="9" t="s">
        <v>357</v>
      </c>
      <c r="G371" s="9" t="s">
        <v>177</v>
      </c>
      <c r="H371" s="9" t="s">
        <v>208</v>
      </c>
      <c r="I371" s="17" t="s">
        <v>242</v>
      </c>
      <c r="J371" s="17" t="s">
        <v>158</v>
      </c>
      <c r="K371" s="17" t="s">
        <v>159</v>
      </c>
      <c r="L371" s="17" t="s">
        <v>182</v>
      </c>
      <c r="M371" s="26" t="n">
        <v>4</v>
      </c>
      <c r="N371" s="27" t="n">
        <v>115</v>
      </c>
      <c r="O371" s="27" t="n">
        <v>52</v>
      </c>
      <c r="P371" s="27" t="n">
        <f aca="false">ROUND(M371*N371*(1-T371),2)</f>
        <v>460</v>
      </c>
      <c r="Q371" s="27" t="n">
        <f aca="false">ROUND(M371*O371,2)</f>
        <v>208</v>
      </c>
      <c r="R371" s="27" t="n">
        <f aca="false">P371-Q371</f>
        <v>252</v>
      </c>
      <c r="S371" s="28" t="n">
        <f aca="false">IF(P371=0,0,R371/P371)</f>
        <v>0.547826086956522</v>
      </c>
      <c r="T371" s="28" t="n">
        <v>0</v>
      </c>
    </row>
    <row r="372" customFormat="false" ht="15" hidden="false" customHeight="false" outlineLevel="0" collapsed="false">
      <c r="A372" s="19" t="n">
        <v>371</v>
      </c>
      <c r="B372" s="13" t="s">
        <v>733</v>
      </c>
      <c r="C372" s="20" t="n">
        <v>45789</v>
      </c>
      <c r="D372" s="20" t="n">
        <v>45793</v>
      </c>
      <c r="E372" s="13" t="s">
        <v>150</v>
      </c>
      <c r="F372" s="13" t="s">
        <v>734</v>
      </c>
      <c r="G372" s="13" t="s">
        <v>177</v>
      </c>
      <c r="H372" s="13" t="s">
        <v>208</v>
      </c>
      <c r="I372" s="15" t="s">
        <v>242</v>
      </c>
      <c r="J372" s="15" t="s">
        <v>172</v>
      </c>
      <c r="K372" s="15" t="s">
        <v>195</v>
      </c>
      <c r="L372" s="15" t="s">
        <v>196</v>
      </c>
      <c r="M372" s="21" t="n">
        <v>7</v>
      </c>
      <c r="N372" s="22" t="n">
        <v>58</v>
      </c>
      <c r="O372" s="22" t="n">
        <v>31</v>
      </c>
      <c r="P372" s="22" t="n">
        <f aca="false">ROUND(M372*N372*(1-T372),2)</f>
        <v>385.7</v>
      </c>
      <c r="Q372" s="22" t="n">
        <f aca="false">ROUND(M372*O372,2)</f>
        <v>217</v>
      </c>
      <c r="R372" s="22" t="n">
        <f aca="false">P372-Q372</f>
        <v>168.7</v>
      </c>
      <c r="S372" s="23" t="n">
        <f aca="false">IF(P372=0,0,R372/P372)</f>
        <v>0.437386569872958</v>
      </c>
      <c r="T372" s="23" t="n">
        <v>0.05</v>
      </c>
    </row>
    <row r="373" customFormat="false" ht="15" hidden="false" customHeight="false" outlineLevel="0" collapsed="false">
      <c r="A373" s="24" t="n">
        <v>372</v>
      </c>
      <c r="B373" s="9" t="s">
        <v>735</v>
      </c>
      <c r="C373" s="25" t="n">
        <v>45789</v>
      </c>
      <c r="D373" s="25" t="n">
        <v>45795</v>
      </c>
      <c r="E373" s="9" t="s">
        <v>150</v>
      </c>
      <c r="F373" s="9" t="s">
        <v>528</v>
      </c>
      <c r="G373" s="9" t="s">
        <v>177</v>
      </c>
      <c r="H373" s="9" t="s">
        <v>208</v>
      </c>
      <c r="I373" s="17" t="s">
        <v>242</v>
      </c>
      <c r="J373" s="17" t="s">
        <v>158</v>
      </c>
      <c r="K373" s="17" t="s">
        <v>159</v>
      </c>
      <c r="L373" s="17" t="s">
        <v>160</v>
      </c>
      <c r="M373" s="26" t="n">
        <v>1</v>
      </c>
      <c r="N373" s="27" t="n">
        <v>389</v>
      </c>
      <c r="O373" s="27" t="n">
        <v>235</v>
      </c>
      <c r="P373" s="27" t="n">
        <f aca="false">ROUND(M373*N373*(1-T373),2)</f>
        <v>311.2</v>
      </c>
      <c r="Q373" s="27" t="n">
        <f aca="false">ROUND(M373*O373,2)</f>
        <v>235</v>
      </c>
      <c r="R373" s="27" t="n">
        <f aca="false">P373-Q373</f>
        <v>76.2</v>
      </c>
      <c r="S373" s="28" t="n">
        <f aca="false">IF(P373=0,0,R373/P373)</f>
        <v>0.244858611825193</v>
      </c>
      <c r="T373" s="28" t="n">
        <v>0.2</v>
      </c>
    </row>
    <row r="374" customFormat="false" ht="15" hidden="false" customHeight="false" outlineLevel="0" collapsed="false">
      <c r="A374" s="19" t="n">
        <v>373</v>
      </c>
      <c r="B374" s="13" t="s">
        <v>736</v>
      </c>
      <c r="C374" s="20" t="n">
        <v>45789</v>
      </c>
      <c r="D374" s="20" t="n">
        <v>45793</v>
      </c>
      <c r="E374" s="13" t="s">
        <v>167</v>
      </c>
      <c r="F374" s="13" t="s">
        <v>459</v>
      </c>
      <c r="G374" s="13" t="s">
        <v>177</v>
      </c>
      <c r="H374" s="13" t="s">
        <v>186</v>
      </c>
      <c r="I374" s="15" t="s">
        <v>187</v>
      </c>
      <c r="J374" s="15" t="s">
        <v>172</v>
      </c>
      <c r="K374" s="15" t="s">
        <v>195</v>
      </c>
      <c r="L374" s="15" t="s">
        <v>230</v>
      </c>
      <c r="M374" s="21" t="n">
        <v>8</v>
      </c>
      <c r="N374" s="22" t="n">
        <v>45</v>
      </c>
      <c r="O374" s="22" t="n">
        <v>24</v>
      </c>
      <c r="P374" s="22" t="n">
        <f aca="false">ROUND(M374*N374*(1-T374),2)</f>
        <v>342</v>
      </c>
      <c r="Q374" s="22" t="n">
        <f aca="false">ROUND(M374*O374,2)</f>
        <v>192</v>
      </c>
      <c r="R374" s="22" t="n">
        <f aca="false">P374-Q374</f>
        <v>150</v>
      </c>
      <c r="S374" s="23" t="n">
        <f aca="false">IF(P374=0,0,R374/P374)</f>
        <v>0.43859649122807</v>
      </c>
      <c r="T374" s="23" t="n">
        <v>0.05</v>
      </c>
    </row>
    <row r="375" customFormat="false" ht="15" hidden="false" customHeight="false" outlineLevel="0" collapsed="false">
      <c r="A375" s="24" t="n">
        <v>374</v>
      </c>
      <c r="B375" s="9" t="s">
        <v>737</v>
      </c>
      <c r="C375" s="25" t="n">
        <v>45789</v>
      </c>
      <c r="D375" s="25" t="n">
        <v>45793</v>
      </c>
      <c r="E375" s="9" t="s">
        <v>150</v>
      </c>
      <c r="F375" s="9" t="s">
        <v>738</v>
      </c>
      <c r="G375" s="9" t="s">
        <v>169</v>
      </c>
      <c r="H375" s="9" t="s">
        <v>170</v>
      </c>
      <c r="I375" s="17" t="s">
        <v>190</v>
      </c>
      <c r="J375" s="17" t="s">
        <v>172</v>
      </c>
      <c r="K375" s="17" t="s">
        <v>204</v>
      </c>
      <c r="L375" s="17" t="s">
        <v>341</v>
      </c>
      <c r="M375" s="26" t="n">
        <v>3</v>
      </c>
      <c r="N375" s="27" t="n">
        <v>68</v>
      </c>
      <c r="O375" s="27" t="n">
        <v>36</v>
      </c>
      <c r="P375" s="27" t="n">
        <f aca="false">ROUND(M375*N375*(1-T375),2)</f>
        <v>204</v>
      </c>
      <c r="Q375" s="27" t="n">
        <f aca="false">ROUND(M375*O375,2)</f>
        <v>108</v>
      </c>
      <c r="R375" s="27" t="n">
        <f aca="false">P375-Q375</f>
        <v>96</v>
      </c>
      <c r="S375" s="28" t="n">
        <f aca="false">IF(P375=0,0,R375/P375)</f>
        <v>0.470588235294118</v>
      </c>
      <c r="T375" s="28" t="n">
        <v>0</v>
      </c>
    </row>
    <row r="376" customFormat="false" ht="15" hidden="false" customHeight="false" outlineLevel="0" collapsed="false">
      <c r="A376" s="19" t="n">
        <v>375</v>
      </c>
      <c r="B376" s="13" t="s">
        <v>739</v>
      </c>
      <c r="C376" s="20" t="n">
        <v>45790</v>
      </c>
      <c r="D376" s="20" t="n">
        <v>45791</v>
      </c>
      <c r="E376" s="13" t="s">
        <v>184</v>
      </c>
      <c r="F376" s="13" t="s">
        <v>740</v>
      </c>
      <c r="G376" s="13" t="s">
        <v>169</v>
      </c>
      <c r="H376" s="13" t="s">
        <v>186</v>
      </c>
      <c r="I376" s="15" t="s">
        <v>187</v>
      </c>
      <c r="J376" s="15" t="s">
        <v>158</v>
      </c>
      <c r="K376" s="15" t="s">
        <v>243</v>
      </c>
      <c r="L376" s="15" t="s">
        <v>276</v>
      </c>
      <c r="M376" s="21" t="n">
        <v>4</v>
      </c>
      <c r="N376" s="22" t="n">
        <v>1250</v>
      </c>
      <c r="O376" s="22" t="n">
        <v>780</v>
      </c>
      <c r="P376" s="22" t="n">
        <f aca="false">ROUND(M376*N376*(1-T376),2)</f>
        <v>4750</v>
      </c>
      <c r="Q376" s="22" t="n">
        <f aca="false">ROUND(M376*O376,2)</f>
        <v>3120</v>
      </c>
      <c r="R376" s="22" t="n">
        <f aca="false">P376-Q376</f>
        <v>1630</v>
      </c>
      <c r="S376" s="23" t="n">
        <f aca="false">IF(P376=0,0,R376/P376)</f>
        <v>0.343157894736842</v>
      </c>
      <c r="T376" s="23" t="n">
        <v>0.05</v>
      </c>
    </row>
    <row r="377" customFormat="false" ht="15" hidden="false" customHeight="false" outlineLevel="0" collapsed="false">
      <c r="A377" s="24" t="n">
        <v>376</v>
      </c>
      <c r="B377" s="9" t="s">
        <v>741</v>
      </c>
      <c r="C377" s="25" t="n">
        <v>45790</v>
      </c>
      <c r="D377" s="25" t="n">
        <v>45795</v>
      </c>
      <c r="E377" s="9" t="s">
        <v>150</v>
      </c>
      <c r="F377" s="9" t="s">
        <v>742</v>
      </c>
      <c r="G377" s="9" t="s">
        <v>177</v>
      </c>
      <c r="H377" s="9" t="s">
        <v>170</v>
      </c>
      <c r="I377" s="17" t="s">
        <v>171</v>
      </c>
      <c r="J377" s="17" t="s">
        <v>158</v>
      </c>
      <c r="K377" s="17" t="s">
        <v>159</v>
      </c>
      <c r="L377" s="17" t="s">
        <v>248</v>
      </c>
      <c r="M377" s="26" t="n">
        <v>5</v>
      </c>
      <c r="N377" s="27" t="n">
        <v>165</v>
      </c>
      <c r="O377" s="27" t="n">
        <v>78</v>
      </c>
      <c r="P377" s="27" t="n">
        <f aca="false">ROUND(M377*N377*(1-T377),2)</f>
        <v>825</v>
      </c>
      <c r="Q377" s="27" t="n">
        <f aca="false">ROUND(M377*O377,2)</f>
        <v>390</v>
      </c>
      <c r="R377" s="27" t="n">
        <f aca="false">P377-Q377</f>
        <v>435</v>
      </c>
      <c r="S377" s="28" t="n">
        <f aca="false">IF(P377=0,0,R377/P377)</f>
        <v>0.527272727272727</v>
      </c>
      <c r="T377" s="28" t="n">
        <v>0</v>
      </c>
    </row>
    <row r="378" customFormat="false" ht="15" hidden="false" customHeight="false" outlineLevel="0" collapsed="false">
      <c r="A378" s="19" t="n">
        <v>377</v>
      </c>
      <c r="B378" s="13" t="s">
        <v>743</v>
      </c>
      <c r="C378" s="20" t="n">
        <v>45790</v>
      </c>
      <c r="D378" s="20" t="n">
        <v>45795</v>
      </c>
      <c r="E378" s="13" t="s">
        <v>150</v>
      </c>
      <c r="F378" s="13" t="s">
        <v>324</v>
      </c>
      <c r="G378" s="13" t="s">
        <v>169</v>
      </c>
      <c r="H378" s="13" t="s">
        <v>153</v>
      </c>
      <c r="I378" s="15" t="s">
        <v>154</v>
      </c>
      <c r="J378" s="15" t="s">
        <v>172</v>
      </c>
      <c r="K378" s="15" t="s">
        <v>305</v>
      </c>
      <c r="L378" s="15" t="s">
        <v>306</v>
      </c>
      <c r="M378" s="21" t="n">
        <v>6</v>
      </c>
      <c r="N378" s="22" t="n">
        <v>145</v>
      </c>
      <c r="O378" s="22" t="n">
        <v>88</v>
      </c>
      <c r="P378" s="22" t="n">
        <f aca="false">ROUND(M378*N378*(1-T378),2)</f>
        <v>696</v>
      </c>
      <c r="Q378" s="22" t="n">
        <f aca="false">ROUND(M378*O378,2)</f>
        <v>528</v>
      </c>
      <c r="R378" s="22" t="n">
        <f aca="false">P378-Q378</f>
        <v>168</v>
      </c>
      <c r="S378" s="23" t="n">
        <f aca="false">IF(P378=0,0,R378/P378)</f>
        <v>0.241379310344828</v>
      </c>
      <c r="T378" s="23" t="n">
        <v>0.2</v>
      </c>
    </row>
    <row r="379" customFormat="false" ht="15" hidden="false" customHeight="false" outlineLevel="0" collapsed="false">
      <c r="A379" s="24" t="n">
        <v>378</v>
      </c>
      <c r="B379" s="9" t="s">
        <v>744</v>
      </c>
      <c r="C379" s="25" t="n">
        <v>45791</v>
      </c>
      <c r="D379" s="25" t="n">
        <v>45797</v>
      </c>
      <c r="E379" s="9" t="s">
        <v>150</v>
      </c>
      <c r="F379" s="9" t="s">
        <v>745</v>
      </c>
      <c r="G379" s="9" t="s">
        <v>152</v>
      </c>
      <c r="H379" s="9" t="s">
        <v>153</v>
      </c>
      <c r="I379" s="17" t="s">
        <v>236</v>
      </c>
      <c r="J379" s="17" t="s">
        <v>155</v>
      </c>
      <c r="K379" s="17" t="s">
        <v>288</v>
      </c>
      <c r="L379" s="17" t="s">
        <v>289</v>
      </c>
      <c r="M379" s="26" t="n">
        <v>1</v>
      </c>
      <c r="N379" s="27" t="n">
        <v>185</v>
      </c>
      <c r="O379" s="27" t="n">
        <v>110</v>
      </c>
      <c r="P379" s="27" t="n">
        <f aca="false">ROUND(M379*N379*(1-T379),2)</f>
        <v>185</v>
      </c>
      <c r="Q379" s="27" t="n">
        <f aca="false">ROUND(M379*O379,2)</f>
        <v>110</v>
      </c>
      <c r="R379" s="27" t="n">
        <f aca="false">P379-Q379</f>
        <v>75</v>
      </c>
      <c r="S379" s="28" t="n">
        <f aca="false">IF(P379=0,0,R379/P379)</f>
        <v>0.405405405405405</v>
      </c>
      <c r="T379" s="28" t="n">
        <v>0</v>
      </c>
    </row>
    <row r="380" customFormat="false" ht="15" hidden="false" customHeight="false" outlineLevel="0" collapsed="false">
      <c r="A380" s="19" t="n">
        <v>379</v>
      </c>
      <c r="B380" s="13" t="s">
        <v>746</v>
      </c>
      <c r="C380" s="20" t="n">
        <v>45792</v>
      </c>
      <c r="D380" s="20" t="n">
        <v>45794</v>
      </c>
      <c r="E380" s="13" t="s">
        <v>167</v>
      </c>
      <c r="F380" s="13" t="s">
        <v>232</v>
      </c>
      <c r="G380" s="13" t="s">
        <v>177</v>
      </c>
      <c r="H380" s="13" t="s">
        <v>186</v>
      </c>
      <c r="I380" s="15" t="s">
        <v>187</v>
      </c>
      <c r="J380" s="15" t="s">
        <v>155</v>
      </c>
      <c r="K380" s="15" t="s">
        <v>215</v>
      </c>
      <c r="L380" s="15" t="s">
        <v>292</v>
      </c>
      <c r="M380" s="21" t="n">
        <v>4</v>
      </c>
      <c r="N380" s="22" t="n">
        <v>425</v>
      </c>
      <c r="O380" s="22" t="n">
        <v>265</v>
      </c>
      <c r="P380" s="22" t="n">
        <f aca="false">ROUND(M380*N380*(1-T380),2)</f>
        <v>1700</v>
      </c>
      <c r="Q380" s="22" t="n">
        <f aca="false">ROUND(M380*O380,2)</f>
        <v>1060</v>
      </c>
      <c r="R380" s="22" t="n">
        <f aca="false">P380-Q380</f>
        <v>640</v>
      </c>
      <c r="S380" s="23" t="n">
        <f aca="false">IF(P380=0,0,R380/P380)</f>
        <v>0.376470588235294</v>
      </c>
      <c r="T380" s="23" t="n">
        <v>0</v>
      </c>
    </row>
    <row r="381" customFormat="false" ht="15" hidden="false" customHeight="false" outlineLevel="0" collapsed="false">
      <c r="A381" s="24" t="n">
        <v>380</v>
      </c>
      <c r="B381" s="9" t="s">
        <v>747</v>
      </c>
      <c r="C381" s="25" t="n">
        <v>45792</v>
      </c>
      <c r="D381" s="25" t="n">
        <v>45792</v>
      </c>
      <c r="E381" s="9" t="s">
        <v>179</v>
      </c>
      <c r="F381" s="9" t="s">
        <v>450</v>
      </c>
      <c r="G381" s="9" t="s">
        <v>169</v>
      </c>
      <c r="H381" s="9" t="s">
        <v>153</v>
      </c>
      <c r="I381" s="17" t="s">
        <v>154</v>
      </c>
      <c r="J381" s="17" t="s">
        <v>158</v>
      </c>
      <c r="K381" s="17" t="s">
        <v>210</v>
      </c>
      <c r="L381" s="17" t="s">
        <v>265</v>
      </c>
      <c r="M381" s="26" t="n">
        <v>4</v>
      </c>
      <c r="N381" s="27" t="n">
        <v>790</v>
      </c>
      <c r="O381" s="27" t="n">
        <v>645</v>
      </c>
      <c r="P381" s="27" t="n">
        <f aca="false">ROUND(M381*N381*(1-T381),2)</f>
        <v>2528</v>
      </c>
      <c r="Q381" s="27" t="n">
        <f aca="false">ROUND(M381*O381,2)</f>
        <v>2580</v>
      </c>
      <c r="R381" s="27" t="n">
        <f aca="false">P381-Q381</f>
        <v>-52</v>
      </c>
      <c r="S381" s="28" t="n">
        <f aca="false">IF(P381=0,0,R381/P381)</f>
        <v>-0.0205696202531646</v>
      </c>
      <c r="T381" s="28" t="n">
        <v>0.2</v>
      </c>
    </row>
    <row r="382" customFormat="false" ht="15" hidden="false" customHeight="false" outlineLevel="0" collapsed="false">
      <c r="A382" s="19" t="n">
        <v>381</v>
      </c>
      <c r="B382" s="13" t="s">
        <v>748</v>
      </c>
      <c r="C382" s="20" t="n">
        <v>45793</v>
      </c>
      <c r="D382" s="20" t="n">
        <v>45793</v>
      </c>
      <c r="E382" s="13" t="s">
        <v>179</v>
      </c>
      <c r="F382" s="13" t="s">
        <v>388</v>
      </c>
      <c r="G382" s="13" t="s">
        <v>177</v>
      </c>
      <c r="H382" s="13" t="s">
        <v>170</v>
      </c>
      <c r="I382" s="15" t="s">
        <v>229</v>
      </c>
      <c r="J382" s="15" t="s">
        <v>172</v>
      </c>
      <c r="K382" s="15" t="s">
        <v>173</v>
      </c>
      <c r="L382" s="15" t="s">
        <v>237</v>
      </c>
      <c r="M382" s="21" t="n">
        <v>2</v>
      </c>
      <c r="N382" s="22" t="n">
        <v>42</v>
      </c>
      <c r="O382" s="22" t="n">
        <v>21</v>
      </c>
      <c r="P382" s="22" t="n">
        <f aca="false">ROUND(M382*N382*(1-T382),2)</f>
        <v>75.6</v>
      </c>
      <c r="Q382" s="22" t="n">
        <f aca="false">ROUND(M382*O382,2)</f>
        <v>42</v>
      </c>
      <c r="R382" s="22" t="n">
        <f aca="false">P382-Q382</f>
        <v>33.6</v>
      </c>
      <c r="S382" s="23" t="n">
        <f aca="false">IF(P382=0,0,R382/P382)</f>
        <v>0.444444444444444</v>
      </c>
      <c r="T382" s="23" t="n">
        <v>0.1</v>
      </c>
    </row>
    <row r="383" customFormat="false" ht="15" hidden="false" customHeight="false" outlineLevel="0" collapsed="false">
      <c r="A383" s="24" t="n">
        <v>382</v>
      </c>
      <c r="B383" s="9" t="s">
        <v>749</v>
      </c>
      <c r="C383" s="25" t="n">
        <v>45793</v>
      </c>
      <c r="D383" s="25" t="n">
        <v>45798</v>
      </c>
      <c r="E383" s="9" t="s">
        <v>150</v>
      </c>
      <c r="F383" s="9" t="s">
        <v>750</v>
      </c>
      <c r="G383" s="9" t="s">
        <v>169</v>
      </c>
      <c r="H383" s="9" t="s">
        <v>153</v>
      </c>
      <c r="I383" s="17" t="s">
        <v>154</v>
      </c>
      <c r="J383" s="17" t="s">
        <v>158</v>
      </c>
      <c r="K383" s="17" t="s">
        <v>243</v>
      </c>
      <c r="L383" s="17" t="s">
        <v>276</v>
      </c>
      <c r="M383" s="26" t="n">
        <v>2</v>
      </c>
      <c r="N383" s="27" t="n">
        <v>1250</v>
      </c>
      <c r="O383" s="27" t="n">
        <v>780</v>
      </c>
      <c r="P383" s="27" t="n">
        <f aca="false">ROUND(M383*N383*(1-T383),2)</f>
        <v>2250</v>
      </c>
      <c r="Q383" s="27" t="n">
        <f aca="false">ROUND(M383*O383,2)</f>
        <v>1560</v>
      </c>
      <c r="R383" s="27" t="n">
        <f aca="false">P383-Q383</f>
        <v>690</v>
      </c>
      <c r="S383" s="28" t="n">
        <f aca="false">IF(P383=0,0,R383/P383)</f>
        <v>0.306666666666667</v>
      </c>
      <c r="T383" s="28" t="n">
        <v>0.1</v>
      </c>
    </row>
    <row r="384" customFormat="false" ht="15" hidden="false" customHeight="false" outlineLevel="0" collapsed="false">
      <c r="A384" s="19" t="n">
        <v>383</v>
      </c>
      <c r="B384" s="13" t="s">
        <v>751</v>
      </c>
      <c r="C384" s="20" t="n">
        <v>45793</v>
      </c>
      <c r="D384" s="20" t="n">
        <v>45795</v>
      </c>
      <c r="E384" s="13" t="s">
        <v>184</v>
      </c>
      <c r="F384" s="13" t="s">
        <v>615</v>
      </c>
      <c r="G384" s="13" t="s">
        <v>177</v>
      </c>
      <c r="H384" s="13" t="s">
        <v>170</v>
      </c>
      <c r="I384" s="15" t="s">
        <v>229</v>
      </c>
      <c r="J384" s="15" t="s">
        <v>172</v>
      </c>
      <c r="K384" s="15" t="s">
        <v>195</v>
      </c>
      <c r="L384" s="15" t="s">
        <v>230</v>
      </c>
      <c r="M384" s="21" t="n">
        <v>2</v>
      </c>
      <c r="N384" s="22" t="n">
        <v>45</v>
      </c>
      <c r="O384" s="22" t="n">
        <v>24</v>
      </c>
      <c r="P384" s="22" t="n">
        <f aca="false">ROUND(M384*N384*(1-T384),2)</f>
        <v>85.5</v>
      </c>
      <c r="Q384" s="22" t="n">
        <f aca="false">ROUND(M384*O384,2)</f>
        <v>48</v>
      </c>
      <c r="R384" s="22" t="n">
        <f aca="false">P384-Q384</f>
        <v>37.5</v>
      </c>
      <c r="S384" s="23" t="n">
        <f aca="false">IF(P384=0,0,R384/P384)</f>
        <v>0.43859649122807</v>
      </c>
      <c r="T384" s="23" t="n">
        <v>0.05</v>
      </c>
    </row>
    <row r="385" customFormat="false" ht="15" hidden="false" customHeight="false" outlineLevel="0" collapsed="false">
      <c r="A385" s="24" t="n">
        <v>384</v>
      </c>
      <c r="B385" s="9" t="s">
        <v>752</v>
      </c>
      <c r="C385" s="25" t="n">
        <v>45794</v>
      </c>
      <c r="D385" s="25" t="n">
        <v>45795</v>
      </c>
      <c r="E385" s="9" t="s">
        <v>184</v>
      </c>
      <c r="F385" s="9" t="s">
        <v>519</v>
      </c>
      <c r="G385" s="9" t="s">
        <v>152</v>
      </c>
      <c r="H385" s="9" t="s">
        <v>153</v>
      </c>
      <c r="I385" s="17" t="s">
        <v>233</v>
      </c>
      <c r="J385" s="17" t="s">
        <v>158</v>
      </c>
      <c r="K385" s="17" t="s">
        <v>210</v>
      </c>
      <c r="L385" s="17" t="s">
        <v>211</v>
      </c>
      <c r="M385" s="26" t="n">
        <v>3</v>
      </c>
      <c r="N385" s="27" t="n">
        <v>640</v>
      </c>
      <c r="O385" s="27" t="n">
        <v>460</v>
      </c>
      <c r="P385" s="27" t="n">
        <f aca="false">ROUND(M385*N385*(1-T385),2)</f>
        <v>1920</v>
      </c>
      <c r="Q385" s="27" t="n">
        <f aca="false">ROUND(M385*O385,2)</f>
        <v>1380</v>
      </c>
      <c r="R385" s="27" t="n">
        <f aca="false">P385-Q385</f>
        <v>540</v>
      </c>
      <c r="S385" s="28" t="n">
        <f aca="false">IF(P385=0,0,R385/P385)</f>
        <v>0.28125</v>
      </c>
      <c r="T385" s="28" t="n">
        <v>0</v>
      </c>
    </row>
    <row r="386" customFormat="false" ht="15" hidden="false" customHeight="false" outlineLevel="0" collapsed="false">
      <c r="A386" s="19" t="n">
        <v>385</v>
      </c>
      <c r="B386" s="13" t="s">
        <v>753</v>
      </c>
      <c r="C386" s="20" t="n">
        <v>45794</v>
      </c>
      <c r="D386" s="20" t="n">
        <v>45796</v>
      </c>
      <c r="E386" s="13" t="s">
        <v>184</v>
      </c>
      <c r="F386" s="13" t="s">
        <v>754</v>
      </c>
      <c r="G386" s="13" t="s">
        <v>169</v>
      </c>
      <c r="H386" s="13" t="s">
        <v>186</v>
      </c>
      <c r="I386" s="15" t="s">
        <v>224</v>
      </c>
      <c r="J386" s="15" t="s">
        <v>172</v>
      </c>
      <c r="K386" s="15" t="s">
        <v>173</v>
      </c>
      <c r="L386" s="15" t="s">
        <v>174</v>
      </c>
      <c r="M386" s="21" t="n">
        <v>4</v>
      </c>
      <c r="N386" s="22" t="n">
        <v>64</v>
      </c>
      <c r="O386" s="22" t="n">
        <v>49</v>
      </c>
      <c r="P386" s="22" t="n">
        <f aca="false">ROUND(M386*N386*(1-T386),2)</f>
        <v>192</v>
      </c>
      <c r="Q386" s="22" t="n">
        <f aca="false">ROUND(M386*O386,2)</f>
        <v>196</v>
      </c>
      <c r="R386" s="22" t="n">
        <f aca="false">P386-Q386</f>
        <v>-4</v>
      </c>
      <c r="S386" s="23" t="n">
        <f aca="false">IF(P386=0,0,R386/P386)</f>
        <v>-0.0208333333333333</v>
      </c>
      <c r="T386" s="23" t="n">
        <v>0.25</v>
      </c>
    </row>
    <row r="387" customFormat="false" ht="15" hidden="false" customHeight="false" outlineLevel="0" collapsed="false">
      <c r="A387" s="24" t="n">
        <v>386</v>
      </c>
      <c r="B387" s="9" t="s">
        <v>755</v>
      </c>
      <c r="C387" s="25" t="n">
        <v>45795</v>
      </c>
      <c r="D387" s="25" t="n">
        <v>45799</v>
      </c>
      <c r="E387" s="9" t="s">
        <v>150</v>
      </c>
      <c r="F387" s="9" t="s">
        <v>756</v>
      </c>
      <c r="G387" s="9" t="s">
        <v>177</v>
      </c>
      <c r="H387" s="9" t="s">
        <v>153</v>
      </c>
      <c r="I387" s="17" t="s">
        <v>154</v>
      </c>
      <c r="J387" s="17" t="s">
        <v>158</v>
      </c>
      <c r="K387" s="17" t="s">
        <v>243</v>
      </c>
      <c r="L387" s="17" t="s">
        <v>244</v>
      </c>
      <c r="M387" s="26" t="n">
        <v>2</v>
      </c>
      <c r="N387" s="27" t="n">
        <v>980</v>
      </c>
      <c r="O387" s="27" t="n">
        <v>610</v>
      </c>
      <c r="P387" s="27" t="n">
        <f aca="false">ROUND(M387*N387*(1-T387),2)</f>
        <v>1568</v>
      </c>
      <c r="Q387" s="27" t="n">
        <f aca="false">ROUND(M387*O387,2)</f>
        <v>1220</v>
      </c>
      <c r="R387" s="27" t="n">
        <f aca="false">P387-Q387</f>
        <v>348</v>
      </c>
      <c r="S387" s="28" t="n">
        <f aca="false">IF(P387=0,0,R387/P387)</f>
        <v>0.221938775510204</v>
      </c>
      <c r="T387" s="28" t="n">
        <v>0.2</v>
      </c>
    </row>
    <row r="388" customFormat="false" ht="15" hidden="false" customHeight="false" outlineLevel="0" collapsed="false">
      <c r="A388" s="19" t="n">
        <v>387</v>
      </c>
      <c r="B388" s="13" t="s">
        <v>757</v>
      </c>
      <c r="C388" s="20" t="n">
        <v>45795</v>
      </c>
      <c r="D388" s="20" t="n">
        <v>45799</v>
      </c>
      <c r="E388" s="13" t="s">
        <v>150</v>
      </c>
      <c r="F388" s="13" t="s">
        <v>758</v>
      </c>
      <c r="G388" s="13" t="s">
        <v>169</v>
      </c>
      <c r="H388" s="13" t="s">
        <v>153</v>
      </c>
      <c r="I388" s="15" t="s">
        <v>154</v>
      </c>
      <c r="J388" s="15" t="s">
        <v>158</v>
      </c>
      <c r="K388" s="15" t="s">
        <v>199</v>
      </c>
      <c r="L388" s="15" t="s">
        <v>266</v>
      </c>
      <c r="M388" s="21" t="n">
        <v>1</v>
      </c>
      <c r="N388" s="22" t="n">
        <v>899</v>
      </c>
      <c r="O388" s="22" t="n">
        <v>540</v>
      </c>
      <c r="P388" s="22" t="n">
        <f aca="false">ROUND(M388*N388*(1-T388),2)</f>
        <v>854.05</v>
      </c>
      <c r="Q388" s="22" t="n">
        <f aca="false">ROUND(M388*O388,2)</f>
        <v>540</v>
      </c>
      <c r="R388" s="22" t="n">
        <f aca="false">P388-Q388</f>
        <v>314.05</v>
      </c>
      <c r="S388" s="23" t="n">
        <f aca="false">IF(P388=0,0,R388/P388)</f>
        <v>0.367718517651191</v>
      </c>
      <c r="T388" s="23" t="n">
        <v>0.05</v>
      </c>
    </row>
    <row r="389" customFormat="false" ht="15" hidden="false" customHeight="false" outlineLevel="0" collapsed="false">
      <c r="A389" s="24" t="n">
        <v>388</v>
      </c>
      <c r="B389" s="9" t="s">
        <v>759</v>
      </c>
      <c r="C389" s="25" t="n">
        <v>45795</v>
      </c>
      <c r="D389" s="25" t="n">
        <v>45801</v>
      </c>
      <c r="E389" s="9" t="s">
        <v>150</v>
      </c>
      <c r="F389" s="9" t="s">
        <v>284</v>
      </c>
      <c r="G389" s="9" t="s">
        <v>177</v>
      </c>
      <c r="H389" s="9" t="s">
        <v>208</v>
      </c>
      <c r="I389" s="17" t="s">
        <v>242</v>
      </c>
      <c r="J389" s="17" t="s">
        <v>155</v>
      </c>
      <c r="K389" s="17" t="s">
        <v>288</v>
      </c>
      <c r="L389" s="17" t="s">
        <v>289</v>
      </c>
      <c r="M389" s="26" t="n">
        <v>2</v>
      </c>
      <c r="N389" s="27" t="n">
        <v>185</v>
      </c>
      <c r="O389" s="27" t="n">
        <v>110</v>
      </c>
      <c r="P389" s="27" t="n">
        <f aca="false">ROUND(M389*N389*(1-T389),2)</f>
        <v>314.5</v>
      </c>
      <c r="Q389" s="27" t="n">
        <f aca="false">ROUND(M389*O389,2)</f>
        <v>220</v>
      </c>
      <c r="R389" s="27" t="n">
        <f aca="false">P389-Q389</f>
        <v>94.5</v>
      </c>
      <c r="S389" s="28" t="n">
        <f aca="false">IF(P389=0,0,R389/P389)</f>
        <v>0.300476947535771</v>
      </c>
      <c r="T389" s="28" t="n">
        <v>0.15</v>
      </c>
    </row>
    <row r="390" customFormat="false" ht="15" hidden="false" customHeight="false" outlineLevel="0" collapsed="false">
      <c r="A390" s="19" t="n">
        <v>389</v>
      </c>
      <c r="B390" s="13" t="s">
        <v>760</v>
      </c>
      <c r="C390" s="20" t="n">
        <v>45795</v>
      </c>
      <c r="D390" s="20" t="n">
        <v>45800</v>
      </c>
      <c r="E390" s="13" t="s">
        <v>150</v>
      </c>
      <c r="F390" s="13" t="s">
        <v>761</v>
      </c>
      <c r="G390" s="13" t="s">
        <v>177</v>
      </c>
      <c r="H390" s="13" t="s">
        <v>208</v>
      </c>
      <c r="I390" s="15" t="s">
        <v>209</v>
      </c>
      <c r="J390" s="15" t="s">
        <v>158</v>
      </c>
      <c r="K390" s="15" t="s">
        <v>210</v>
      </c>
      <c r="L390" s="15" t="s">
        <v>211</v>
      </c>
      <c r="M390" s="21" t="n">
        <v>2</v>
      </c>
      <c r="N390" s="22" t="n">
        <v>640</v>
      </c>
      <c r="O390" s="22" t="n">
        <v>460</v>
      </c>
      <c r="P390" s="22" t="n">
        <f aca="false">ROUND(M390*N390*(1-T390),2)</f>
        <v>1280</v>
      </c>
      <c r="Q390" s="22" t="n">
        <f aca="false">ROUND(M390*O390,2)</f>
        <v>920</v>
      </c>
      <c r="R390" s="22" t="n">
        <f aca="false">P390-Q390</f>
        <v>360</v>
      </c>
      <c r="S390" s="23" t="n">
        <f aca="false">IF(P390=0,0,R390/P390)</f>
        <v>0.28125</v>
      </c>
      <c r="T390" s="23" t="n">
        <v>0</v>
      </c>
    </row>
    <row r="391" customFormat="false" ht="15" hidden="false" customHeight="false" outlineLevel="0" collapsed="false">
      <c r="A391" s="24" t="n">
        <v>390</v>
      </c>
      <c r="B391" s="9" t="s">
        <v>760</v>
      </c>
      <c r="C391" s="25" t="n">
        <v>45795</v>
      </c>
      <c r="D391" s="25" t="n">
        <v>45800</v>
      </c>
      <c r="E391" s="9" t="s">
        <v>150</v>
      </c>
      <c r="F391" s="9" t="s">
        <v>761</v>
      </c>
      <c r="G391" s="9" t="s">
        <v>177</v>
      </c>
      <c r="H391" s="9" t="s">
        <v>208</v>
      </c>
      <c r="I391" s="17" t="s">
        <v>209</v>
      </c>
      <c r="J391" s="17" t="s">
        <v>172</v>
      </c>
      <c r="K391" s="17" t="s">
        <v>204</v>
      </c>
      <c r="L391" s="17" t="s">
        <v>205</v>
      </c>
      <c r="M391" s="26" t="n">
        <v>3</v>
      </c>
      <c r="N391" s="27" t="n">
        <v>195</v>
      </c>
      <c r="O391" s="27" t="n">
        <v>122</v>
      </c>
      <c r="P391" s="27" t="n">
        <f aca="false">ROUND(M391*N391*(1-T391),2)</f>
        <v>526.5</v>
      </c>
      <c r="Q391" s="27" t="n">
        <f aca="false">ROUND(M391*O391,2)</f>
        <v>366</v>
      </c>
      <c r="R391" s="27" t="n">
        <f aca="false">P391-Q391</f>
        <v>160.5</v>
      </c>
      <c r="S391" s="28" t="n">
        <f aca="false">IF(P391=0,0,R391/P391)</f>
        <v>0.304843304843305</v>
      </c>
      <c r="T391" s="28" t="n">
        <v>0.1</v>
      </c>
    </row>
    <row r="392" customFormat="false" ht="15" hidden="false" customHeight="false" outlineLevel="0" collapsed="false">
      <c r="A392" s="19" t="n">
        <v>391</v>
      </c>
      <c r="B392" s="13" t="s">
        <v>762</v>
      </c>
      <c r="C392" s="20" t="n">
        <v>45795</v>
      </c>
      <c r="D392" s="20" t="n">
        <v>45801</v>
      </c>
      <c r="E392" s="13" t="s">
        <v>150</v>
      </c>
      <c r="F392" s="13" t="s">
        <v>286</v>
      </c>
      <c r="G392" s="13" t="s">
        <v>177</v>
      </c>
      <c r="H392" s="13" t="s">
        <v>153</v>
      </c>
      <c r="I392" s="15" t="s">
        <v>181</v>
      </c>
      <c r="J392" s="15" t="s">
        <v>158</v>
      </c>
      <c r="K392" s="15" t="s">
        <v>210</v>
      </c>
      <c r="L392" s="15" t="s">
        <v>265</v>
      </c>
      <c r="M392" s="21" t="n">
        <v>4</v>
      </c>
      <c r="N392" s="22" t="n">
        <v>790</v>
      </c>
      <c r="O392" s="22" t="n">
        <v>645</v>
      </c>
      <c r="P392" s="22" t="n">
        <f aca="false">ROUND(M392*N392*(1-T392),2)</f>
        <v>3160</v>
      </c>
      <c r="Q392" s="22" t="n">
        <f aca="false">ROUND(M392*O392,2)</f>
        <v>2580</v>
      </c>
      <c r="R392" s="22" t="n">
        <f aca="false">P392-Q392</f>
        <v>580</v>
      </c>
      <c r="S392" s="23" t="n">
        <f aca="false">IF(P392=0,0,R392/P392)</f>
        <v>0.183544303797468</v>
      </c>
      <c r="T392" s="23" t="n">
        <v>0</v>
      </c>
    </row>
    <row r="393" customFormat="false" ht="15" hidden="false" customHeight="false" outlineLevel="0" collapsed="false">
      <c r="A393" s="24" t="n">
        <v>392</v>
      </c>
      <c r="B393" s="9" t="s">
        <v>763</v>
      </c>
      <c r="C393" s="25" t="n">
        <v>45796</v>
      </c>
      <c r="D393" s="25" t="n">
        <v>45801</v>
      </c>
      <c r="E393" s="9" t="s">
        <v>150</v>
      </c>
      <c r="F393" s="9" t="s">
        <v>450</v>
      </c>
      <c r="G393" s="9" t="s">
        <v>169</v>
      </c>
      <c r="H393" s="9" t="s">
        <v>170</v>
      </c>
      <c r="I393" s="17" t="s">
        <v>190</v>
      </c>
      <c r="J393" s="17" t="s">
        <v>158</v>
      </c>
      <c r="K393" s="17" t="s">
        <v>159</v>
      </c>
      <c r="L393" s="17" t="s">
        <v>182</v>
      </c>
      <c r="M393" s="26" t="n">
        <v>5</v>
      </c>
      <c r="N393" s="27" t="n">
        <v>115</v>
      </c>
      <c r="O393" s="27" t="n">
        <v>52</v>
      </c>
      <c r="P393" s="27" t="n">
        <f aca="false">ROUND(M393*N393*(1-T393),2)</f>
        <v>575</v>
      </c>
      <c r="Q393" s="27" t="n">
        <f aca="false">ROUND(M393*O393,2)</f>
        <v>260</v>
      </c>
      <c r="R393" s="27" t="n">
        <f aca="false">P393-Q393</f>
        <v>315</v>
      </c>
      <c r="S393" s="28" t="n">
        <f aca="false">IF(P393=0,0,R393/P393)</f>
        <v>0.547826086956522</v>
      </c>
      <c r="T393" s="28" t="n">
        <v>0</v>
      </c>
    </row>
    <row r="394" customFormat="false" ht="15" hidden="false" customHeight="false" outlineLevel="0" collapsed="false">
      <c r="A394" s="19" t="n">
        <v>393</v>
      </c>
      <c r="B394" s="13" t="s">
        <v>764</v>
      </c>
      <c r="C394" s="20" t="n">
        <v>45796</v>
      </c>
      <c r="D394" s="20" t="n">
        <v>45798</v>
      </c>
      <c r="E394" s="13" t="s">
        <v>184</v>
      </c>
      <c r="F394" s="13" t="s">
        <v>765</v>
      </c>
      <c r="G394" s="13" t="s">
        <v>169</v>
      </c>
      <c r="H394" s="13" t="s">
        <v>153</v>
      </c>
      <c r="I394" s="15" t="s">
        <v>163</v>
      </c>
      <c r="J394" s="15" t="s">
        <v>172</v>
      </c>
      <c r="K394" s="15" t="s">
        <v>204</v>
      </c>
      <c r="L394" s="15" t="s">
        <v>205</v>
      </c>
      <c r="M394" s="21" t="n">
        <v>4</v>
      </c>
      <c r="N394" s="22" t="n">
        <v>195</v>
      </c>
      <c r="O394" s="22" t="n">
        <v>122</v>
      </c>
      <c r="P394" s="22" t="n">
        <f aca="false">ROUND(M394*N394*(1-T394),2)</f>
        <v>702</v>
      </c>
      <c r="Q394" s="22" t="n">
        <f aca="false">ROUND(M394*O394,2)</f>
        <v>488</v>
      </c>
      <c r="R394" s="22" t="n">
        <f aca="false">P394-Q394</f>
        <v>214</v>
      </c>
      <c r="S394" s="23" t="n">
        <f aca="false">IF(P394=0,0,R394/P394)</f>
        <v>0.304843304843305</v>
      </c>
      <c r="T394" s="23" t="n">
        <v>0.1</v>
      </c>
    </row>
    <row r="395" customFormat="false" ht="15" hidden="false" customHeight="false" outlineLevel="0" collapsed="false">
      <c r="A395" s="24" t="n">
        <v>394</v>
      </c>
      <c r="B395" s="9" t="s">
        <v>764</v>
      </c>
      <c r="C395" s="25" t="n">
        <v>45796</v>
      </c>
      <c r="D395" s="25" t="n">
        <v>45798</v>
      </c>
      <c r="E395" s="9" t="s">
        <v>184</v>
      </c>
      <c r="F395" s="9" t="s">
        <v>765</v>
      </c>
      <c r="G395" s="9" t="s">
        <v>169</v>
      </c>
      <c r="H395" s="9" t="s">
        <v>153</v>
      </c>
      <c r="I395" s="17" t="s">
        <v>163</v>
      </c>
      <c r="J395" s="17" t="s">
        <v>155</v>
      </c>
      <c r="K395" s="17" t="s">
        <v>288</v>
      </c>
      <c r="L395" s="17" t="s">
        <v>312</v>
      </c>
      <c r="M395" s="26" t="n">
        <v>2</v>
      </c>
      <c r="N395" s="27" t="n">
        <v>75</v>
      </c>
      <c r="O395" s="27" t="n">
        <v>38</v>
      </c>
      <c r="P395" s="27" t="n">
        <f aca="false">ROUND(M395*N395*(1-T395),2)</f>
        <v>150</v>
      </c>
      <c r="Q395" s="27" t="n">
        <f aca="false">ROUND(M395*O395,2)</f>
        <v>76</v>
      </c>
      <c r="R395" s="27" t="n">
        <f aca="false">P395-Q395</f>
        <v>74</v>
      </c>
      <c r="S395" s="28" t="n">
        <f aca="false">IF(P395=0,0,R395/P395)</f>
        <v>0.493333333333333</v>
      </c>
      <c r="T395" s="28" t="n">
        <v>0</v>
      </c>
    </row>
    <row r="396" customFormat="false" ht="15" hidden="false" customHeight="false" outlineLevel="0" collapsed="false">
      <c r="A396" s="19" t="n">
        <v>395</v>
      </c>
      <c r="B396" s="13" t="s">
        <v>766</v>
      </c>
      <c r="C396" s="20" t="n">
        <v>45797</v>
      </c>
      <c r="D396" s="20" t="n">
        <v>45799</v>
      </c>
      <c r="E396" s="13" t="s">
        <v>184</v>
      </c>
      <c r="F396" s="13" t="s">
        <v>380</v>
      </c>
      <c r="G396" s="13" t="s">
        <v>177</v>
      </c>
      <c r="H396" s="13" t="s">
        <v>208</v>
      </c>
      <c r="I396" s="15" t="s">
        <v>247</v>
      </c>
      <c r="J396" s="15" t="s">
        <v>172</v>
      </c>
      <c r="K396" s="15" t="s">
        <v>195</v>
      </c>
      <c r="L396" s="15" t="s">
        <v>230</v>
      </c>
      <c r="M396" s="21" t="n">
        <v>6</v>
      </c>
      <c r="N396" s="22" t="n">
        <v>45</v>
      </c>
      <c r="O396" s="22" t="n">
        <v>24</v>
      </c>
      <c r="P396" s="22" t="n">
        <f aca="false">ROUND(M396*N396*(1-T396),2)</f>
        <v>270</v>
      </c>
      <c r="Q396" s="22" t="n">
        <f aca="false">ROUND(M396*O396,2)</f>
        <v>144</v>
      </c>
      <c r="R396" s="22" t="n">
        <f aca="false">P396-Q396</f>
        <v>126</v>
      </c>
      <c r="S396" s="23" t="n">
        <f aca="false">IF(P396=0,0,R396/P396)</f>
        <v>0.466666666666667</v>
      </c>
      <c r="T396" s="23" t="n">
        <v>0</v>
      </c>
    </row>
    <row r="397" customFormat="false" ht="15" hidden="false" customHeight="false" outlineLevel="0" collapsed="false">
      <c r="A397" s="24" t="n">
        <v>396</v>
      </c>
      <c r="B397" s="9" t="s">
        <v>767</v>
      </c>
      <c r="C397" s="25" t="n">
        <v>45797</v>
      </c>
      <c r="D397" s="25" t="n">
        <v>45801</v>
      </c>
      <c r="E397" s="9" t="s">
        <v>150</v>
      </c>
      <c r="F397" s="9" t="s">
        <v>595</v>
      </c>
      <c r="G397" s="9" t="s">
        <v>169</v>
      </c>
      <c r="H397" s="9" t="s">
        <v>208</v>
      </c>
      <c r="I397" s="17" t="s">
        <v>242</v>
      </c>
      <c r="J397" s="17" t="s">
        <v>155</v>
      </c>
      <c r="K397" s="17" t="s">
        <v>288</v>
      </c>
      <c r="L397" s="17" t="s">
        <v>289</v>
      </c>
      <c r="M397" s="26" t="n">
        <v>2</v>
      </c>
      <c r="N397" s="27" t="n">
        <v>185</v>
      </c>
      <c r="O397" s="27" t="n">
        <v>110</v>
      </c>
      <c r="P397" s="27" t="n">
        <f aca="false">ROUND(M397*N397*(1-T397),2)</f>
        <v>370</v>
      </c>
      <c r="Q397" s="27" t="n">
        <f aca="false">ROUND(M397*O397,2)</f>
        <v>220</v>
      </c>
      <c r="R397" s="27" t="n">
        <f aca="false">P397-Q397</f>
        <v>150</v>
      </c>
      <c r="S397" s="28" t="n">
        <f aca="false">IF(P397=0,0,R397/P397)</f>
        <v>0.405405405405405</v>
      </c>
      <c r="T397" s="28" t="n">
        <v>0</v>
      </c>
    </row>
    <row r="398" customFormat="false" ht="15" hidden="false" customHeight="false" outlineLevel="0" collapsed="false">
      <c r="A398" s="19" t="n">
        <v>397</v>
      </c>
      <c r="B398" s="13" t="s">
        <v>768</v>
      </c>
      <c r="C398" s="20" t="n">
        <v>45798</v>
      </c>
      <c r="D398" s="20" t="n">
        <v>45804</v>
      </c>
      <c r="E398" s="13" t="s">
        <v>150</v>
      </c>
      <c r="F398" s="13" t="s">
        <v>386</v>
      </c>
      <c r="G398" s="13" t="s">
        <v>169</v>
      </c>
      <c r="H398" s="13" t="s">
        <v>208</v>
      </c>
      <c r="I398" s="15" t="s">
        <v>242</v>
      </c>
      <c r="J398" s="15" t="s">
        <v>158</v>
      </c>
      <c r="K398" s="15" t="s">
        <v>159</v>
      </c>
      <c r="L398" s="15" t="s">
        <v>182</v>
      </c>
      <c r="M398" s="21" t="n">
        <v>2</v>
      </c>
      <c r="N398" s="22" t="n">
        <v>115</v>
      </c>
      <c r="O398" s="22" t="n">
        <v>52</v>
      </c>
      <c r="P398" s="22" t="n">
        <f aca="false">ROUND(M398*N398*(1-T398),2)</f>
        <v>230</v>
      </c>
      <c r="Q398" s="22" t="n">
        <f aca="false">ROUND(M398*O398,2)</f>
        <v>104</v>
      </c>
      <c r="R398" s="22" t="n">
        <f aca="false">P398-Q398</f>
        <v>126</v>
      </c>
      <c r="S398" s="23" t="n">
        <f aca="false">IF(P398=0,0,R398/P398)</f>
        <v>0.547826086956522</v>
      </c>
      <c r="T398" s="23" t="n">
        <v>0</v>
      </c>
    </row>
    <row r="399" customFormat="false" ht="15" hidden="false" customHeight="false" outlineLevel="0" collapsed="false">
      <c r="A399" s="24" t="n">
        <v>398</v>
      </c>
      <c r="B399" s="9" t="s">
        <v>769</v>
      </c>
      <c r="C399" s="25" t="n">
        <v>45799</v>
      </c>
      <c r="D399" s="25" t="n">
        <v>45800</v>
      </c>
      <c r="E399" s="9" t="s">
        <v>184</v>
      </c>
      <c r="F399" s="9" t="s">
        <v>539</v>
      </c>
      <c r="G399" s="9" t="s">
        <v>177</v>
      </c>
      <c r="H399" s="9" t="s">
        <v>186</v>
      </c>
      <c r="I399" s="17" t="s">
        <v>203</v>
      </c>
      <c r="J399" s="17" t="s">
        <v>172</v>
      </c>
      <c r="K399" s="17" t="s">
        <v>191</v>
      </c>
      <c r="L399" s="17" t="s">
        <v>192</v>
      </c>
      <c r="M399" s="26" t="n">
        <v>1</v>
      </c>
      <c r="N399" s="27" t="n">
        <v>28</v>
      </c>
      <c r="O399" s="27" t="n">
        <v>13</v>
      </c>
      <c r="P399" s="27" t="n">
        <f aca="false">ROUND(M399*N399*(1-T399),2)</f>
        <v>25.2</v>
      </c>
      <c r="Q399" s="27" t="n">
        <f aca="false">ROUND(M399*O399,2)</f>
        <v>13</v>
      </c>
      <c r="R399" s="27" t="n">
        <f aca="false">P399-Q399</f>
        <v>12.2</v>
      </c>
      <c r="S399" s="28" t="n">
        <f aca="false">IF(P399=0,0,R399/P399)</f>
        <v>0.484126984126984</v>
      </c>
      <c r="T399" s="28" t="n">
        <v>0.1</v>
      </c>
    </row>
    <row r="400" customFormat="false" ht="15" hidden="false" customHeight="false" outlineLevel="0" collapsed="false">
      <c r="A400" s="19" t="n">
        <v>399</v>
      </c>
      <c r="B400" s="13" t="s">
        <v>770</v>
      </c>
      <c r="C400" s="20" t="n">
        <v>45800</v>
      </c>
      <c r="D400" s="20" t="n">
        <v>45804</v>
      </c>
      <c r="E400" s="13" t="s">
        <v>167</v>
      </c>
      <c r="F400" s="13" t="s">
        <v>511</v>
      </c>
      <c r="G400" s="13" t="s">
        <v>177</v>
      </c>
      <c r="H400" s="13" t="s">
        <v>170</v>
      </c>
      <c r="I400" s="15" t="s">
        <v>229</v>
      </c>
      <c r="J400" s="15" t="s">
        <v>172</v>
      </c>
      <c r="K400" s="15" t="s">
        <v>204</v>
      </c>
      <c r="L400" s="15" t="s">
        <v>341</v>
      </c>
      <c r="M400" s="21" t="n">
        <v>8</v>
      </c>
      <c r="N400" s="22" t="n">
        <v>68</v>
      </c>
      <c r="O400" s="22" t="n">
        <v>36</v>
      </c>
      <c r="P400" s="22" t="n">
        <f aca="false">ROUND(M400*N400*(1-T400),2)</f>
        <v>516.8</v>
      </c>
      <c r="Q400" s="22" t="n">
        <f aca="false">ROUND(M400*O400,2)</f>
        <v>288</v>
      </c>
      <c r="R400" s="22" t="n">
        <f aca="false">P400-Q400</f>
        <v>228.8</v>
      </c>
      <c r="S400" s="23" t="n">
        <f aca="false">IF(P400=0,0,R400/P400)</f>
        <v>0.442724458204334</v>
      </c>
      <c r="T400" s="23" t="n">
        <v>0.05</v>
      </c>
    </row>
    <row r="401" customFormat="false" ht="15" hidden="false" customHeight="false" outlineLevel="0" collapsed="false">
      <c r="A401" s="24" t="n">
        <v>400</v>
      </c>
      <c r="B401" s="9" t="s">
        <v>771</v>
      </c>
      <c r="C401" s="25" t="n">
        <v>45800</v>
      </c>
      <c r="D401" s="25" t="n">
        <v>45802</v>
      </c>
      <c r="E401" s="9" t="s">
        <v>184</v>
      </c>
      <c r="F401" s="9" t="s">
        <v>728</v>
      </c>
      <c r="G401" s="9" t="s">
        <v>152</v>
      </c>
      <c r="H401" s="9" t="s">
        <v>208</v>
      </c>
      <c r="I401" s="17" t="s">
        <v>242</v>
      </c>
      <c r="J401" s="17" t="s">
        <v>155</v>
      </c>
      <c r="K401" s="17" t="s">
        <v>164</v>
      </c>
      <c r="L401" s="17" t="s">
        <v>165</v>
      </c>
      <c r="M401" s="26" t="n">
        <v>2</v>
      </c>
      <c r="N401" s="27" t="n">
        <v>920</v>
      </c>
      <c r="O401" s="27" t="n">
        <v>760</v>
      </c>
      <c r="P401" s="27" t="n">
        <f aca="false">ROUND(M401*N401*(1-T401),2)</f>
        <v>1472</v>
      </c>
      <c r="Q401" s="27" t="n">
        <f aca="false">ROUND(M401*O401,2)</f>
        <v>1520</v>
      </c>
      <c r="R401" s="27" t="n">
        <f aca="false">P401-Q401</f>
        <v>-48</v>
      </c>
      <c r="S401" s="28" t="n">
        <f aca="false">IF(P401=0,0,R401/P401)</f>
        <v>-0.0326086956521739</v>
      </c>
      <c r="T401" s="28" t="n">
        <v>0.2</v>
      </c>
    </row>
    <row r="402" customFormat="false" ht="15" hidden="false" customHeight="false" outlineLevel="0" collapsed="false">
      <c r="A402" s="19" t="n">
        <v>401</v>
      </c>
      <c r="B402" s="13" t="s">
        <v>772</v>
      </c>
      <c r="C402" s="20" t="n">
        <v>45800</v>
      </c>
      <c r="D402" s="20" t="n">
        <v>45800</v>
      </c>
      <c r="E402" s="13" t="s">
        <v>179</v>
      </c>
      <c r="F402" s="13" t="s">
        <v>773</v>
      </c>
      <c r="G402" s="13" t="s">
        <v>177</v>
      </c>
      <c r="H402" s="13" t="s">
        <v>170</v>
      </c>
      <c r="I402" s="15" t="s">
        <v>190</v>
      </c>
      <c r="J402" s="15" t="s">
        <v>158</v>
      </c>
      <c r="K402" s="15" t="s">
        <v>159</v>
      </c>
      <c r="L402" s="15" t="s">
        <v>182</v>
      </c>
      <c r="M402" s="21" t="n">
        <v>2</v>
      </c>
      <c r="N402" s="22" t="n">
        <v>115</v>
      </c>
      <c r="O402" s="22" t="n">
        <v>52</v>
      </c>
      <c r="P402" s="22" t="n">
        <f aca="false">ROUND(M402*N402*(1-T402),2)</f>
        <v>218.5</v>
      </c>
      <c r="Q402" s="22" t="n">
        <f aca="false">ROUND(M402*O402,2)</f>
        <v>104</v>
      </c>
      <c r="R402" s="22" t="n">
        <f aca="false">P402-Q402</f>
        <v>114.5</v>
      </c>
      <c r="S402" s="23" t="n">
        <f aca="false">IF(P402=0,0,R402/P402)</f>
        <v>0.524027459954233</v>
      </c>
      <c r="T402" s="23" t="n">
        <v>0.05</v>
      </c>
    </row>
    <row r="403" customFormat="false" ht="15" hidden="false" customHeight="false" outlineLevel="0" collapsed="false">
      <c r="A403" s="24" t="n">
        <v>402</v>
      </c>
      <c r="B403" s="9" t="s">
        <v>774</v>
      </c>
      <c r="C403" s="25" t="n">
        <v>45800</v>
      </c>
      <c r="D403" s="25" t="n">
        <v>45802</v>
      </c>
      <c r="E403" s="9" t="s">
        <v>184</v>
      </c>
      <c r="F403" s="9" t="s">
        <v>775</v>
      </c>
      <c r="G403" s="9" t="s">
        <v>152</v>
      </c>
      <c r="H403" s="9" t="s">
        <v>153</v>
      </c>
      <c r="I403" s="17" t="s">
        <v>154</v>
      </c>
      <c r="J403" s="17" t="s">
        <v>155</v>
      </c>
      <c r="K403" s="17" t="s">
        <v>164</v>
      </c>
      <c r="L403" s="17" t="s">
        <v>165</v>
      </c>
      <c r="M403" s="26" t="n">
        <v>1</v>
      </c>
      <c r="N403" s="27" t="n">
        <v>920</v>
      </c>
      <c r="O403" s="27" t="n">
        <v>760</v>
      </c>
      <c r="P403" s="27" t="n">
        <f aca="false">ROUND(M403*N403*(1-T403),2)</f>
        <v>828</v>
      </c>
      <c r="Q403" s="27" t="n">
        <f aca="false">ROUND(M403*O403,2)</f>
        <v>760</v>
      </c>
      <c r="R403" s="27" t="n">
        <f aca="false">P403-Q403</f>
        <v>68</v>
      </c>
      <c r="S403" s="28" t="n">
        <f aca="false">IF(P403=0,0,R403/P403)</f>
        <v>0.0821256038647343</v>
      </c>
      <c r="T403" s="28" t="n">
        <v>0.1</v>
      </c>
    </row>
    <row r="404" customFormat="false" ht="15" hidden="false" customHeight="false" outlineLevel="0" collapsed="false">
      <c r="A404" s="19" t="n">
        <v>403</v>
      </c>
      <c r="B404" s="13" t="s">
        <v>776</v>
      </c>
      <c r="C404" s="20" t="n">
        <v>45801</v>
      </c>
      <c r="D404" s="20" t="n">
        <v>45806</v>
      </c>
      <c r="E404" s="13" t="s">
        <v>150</v>
      </c>
      <c r="F404" s="13" t="s">
        <v>530</v>
      </c>
      <c r="G404" s="13" t="s">
        <v>177</v>
      </c>
      <c r="H404" s="13" t="s">
        <v>153</v>
      </c>
      <c r="I404" s="15" t="s">
        <v>233</v>
      </c>
      <c r="J404" s="15" t="s">
        <v>172</v>
      </c>
      <c r="K404" s="15" t="s">
        <v>204</v>
      </c>
      <c r="L404" s="15" t="s">
        <v>205</v>
      </c>
      <c r="M404" s="21" t="n">
        <v>2</v>
      </c>
      <c r="N404" s="22" t="n">
        <v>195</v>
      </c>
      <c r="O404" s="22" t="n">
        <v>122</v>
      </c>
      <c r="P404" s="22" t="n">
        <f aca="false">ROUND(M404*N404*(1-T404),2)</f>
        <v>370.5</v>
      </c>
      <c r="Q404" s="22" t="n">
        <f aca="false">ROUND(M404*O404,2)</f>
        <v>244</v>
      </c>
      <c r="R404" s="22" t="n">
        <f aca="false">P404-Q404</f>
        <v>126.5</v>
      </c>
      <c r="S404" s="23" t="n">
        <f aca="false">IF(P404=0,0,R404/P404)</f>
        <v>0.341430499325236</v>
      </c>
      <c r="T404" s="23" t="n">
        <v>0.05</v>
      </c>
    </row>
    <row r="405" customFormat="false" ht="15" hidden="false" customHeight="false" outlineLevel="0" collapsed="false">
      <c r="A405" s="24" t="n">
        <v>404</v>
      </c>
      <c r="B405" s="9" t="s">
        <v>777</v>
      </c>
      <c r="C405" s="25" t="n">
        <v>45801</v>
      </c>
      <c r="D405" s="25" t="n">
        <v>45802</v>
      </c>
      <c r="E405" s="9" t="s">
        <v>184</v>
      </c>
      <c r="F405" s="9" t="s">
        <v>261</v>
      </c>
      <c r="G405" s="9" t="s">
        <v>177</v>
      </c>
      <c r="H405" s="9" t="s">
        <v>170</v>
      </c>
      <c r="I405" s="17" t="s">
        <v>229</v>
      </c>
      <c r="J405" s="17" t="s">
        <v>158</v>
      </c>
      <c r="K405" s="17" t="s">
        <v>159</v>
      </c>
      <c r="L405" s="17" t="s">
        <v>160</v>
      </c>
      <c r="M405" s="26" t="n">
        <v>6</v>
      </c>
      <c r="N405" s="27" t="n">
        <v>389</v>
      </c>
      <c r="O405" s="27" t="n">
        <v>235</v>
      </c>
      <c r="P405" s="27" t="n">
        <f aca="false">ROUND(M405*N405*(1-T405),2)</f>
        <v>2334</v>
      </c>
      <c r="Q405" s="27" t="n">
        <f aca="false">ROUND(M405*O405,2)</f>
        <v>1410</v>
      </c>
      <c r="R405" s="27" t="n">
        <f aca="false">P405-Q405</f>
        <v>924</v>
      </c>
      <c r="S405" s="28" t="n">
        <f aca="false">IF(P405=0,0,R405/P405)</f>
        <v>0.395886889460154</v>
      </c>
      <c r="T405" s="28" t="n">
        <v>0</v>
      </c>
    </row>
    <row r="406" customFormat="false" ht="15" hidden="false" customHeight="false" outlineLevel="0" collapsed="false">
      <c r="A406" s="19" t="n">
        <v>405</v>
      </c>
      <c r="B406" s="13" t="s">
        <v>777</v>
      </c>
      <c r="C406" s="20" t="n">
        <v>45801</v>
      </c>
      <c r="D406" s="20" t="n">
        <v>45802</v>
      </c>
      <c r="E406" s="13" t="s">
        <v>184</v>
      </c>
      <c r="F406" s="13" t="s">
        <v>261</v>
      </c>
      <c r="G406" s="13" t="s">
        <v>177</v>
      </c>
      <c r="H406" s="13" t="s">
        <v>170</v>
      </c>
      <c r="I406" s="15" t="s">
        <v>229</v>
      </c>
      <c r="J406" s="15" t="s">
        <v>158</v>
      </c>
      <c r="K406" s="15" t="s">
        <v>210</v>
      </c>
      <c r="L406" s="15" t="s">
        <v>211</v>
      </c>
      <c r="M406" s="21" t="n">
        <v>3</v>
      </c>
      <c r="N406" s="22" t="n">
        <v>640</v>
      </c>
      <c r="O406" s="22" t="n">
        <v>460</v>
      </c>
      <c r="P406" s="22" t="n">
        <f aca="false">ROUND(M406*N406*(1-T406),2)</f>
        <v>1728</v>
      </c>
      <c r="Q406" s="22" t="n">
        <f aca="false">ROUND(M406*O406,2)</f>
        <v>1380</v>
      </c>
      <c r="R406" s="22" t="n">
        <f aca="false">P406-Q406</f>
        <v>348</v>
      </c>
      <c r="S406" s="23" t="n">
        <f aca="false">IF(P406=0,0,R406/P406)</f>
        <v>0.201388888888889</v>
      </c>
      <c r="T406" s="23" t="n">
        <v>0.1</v>
      </c>
    </row>
    <row r="407" customFormat="false" ht="15" hidden="false" customHeight="false" outlineLevel="0" collapsed="false">
      <c r="A407" s="24" t="n">
        <v>406</v>
      </c>
      <c r="B407" s="9" t="s">
        <v>778</v>
      </c>
      <c r="C407" s="25" t="n">
        <v>45803</v>
      </c>
      <c r="D407" s="25" t="n">
        <v>45807</v>
      </c>
      <c r="E407" s="9" t="s">
        <v>150</v>
      </c>
      <c r="F407" s="9" t="s">
        <v>779</v>
      </c>
      <c r="G407" s="9" t="s">
        <v>152</v>
      </c>
      <c r="H407" s="9" t="s">
        <v>153</v>
      </c>
      <c r="I407" s="17" t="s">
        <v>154</v>
      </c>
      <c r="J407" s="17" t="s">
        <v>158</v>
      </c>
      <c r="K407" s="17" t="s">
        <v>199</v>
      </c>
      <c r="L407" s="17" t="s">
        <v>259</v>
      </c>
      <c r="M407" s="26" t="n">
        <v>4</v>
      </c>
      <c r="N407" s="27" t="n">
        <v>320</v>
      </c>
      <c r="O407" s="27" t="n">
        <v>185</v>
      </c>
      <c r="P407" s="27" t="n">
        <f aca="false">ROUND(M407*N407*(1-T407),2)</f>
        <v>1152</v>
      </c>
      <c r="Q407" s="27" t="n">
        <f aca="false">ROUND(M407*O407,2)</f>
        <v>740</v>
      </c>
      <c r="R407" s="27" t="n">
        <f aca="false">P407-Q407</f>
        <v>412</v>
      </c>
      <c r="S407" s="28" t="n">
        <f aca="false">IF(P407=0,0,R407/P407)</f>
        <v>0.357638888888889</v>
      </c>
      <c r="T407" s="28" t="n">
        <v>0.1</v>
      </c>
    </row>
    <row r="408" customFormat="false" ht="15" hidden="false" customHeight="false" outlineLevel="0" collapsed="false">
      <c r="A408" s="19" t="n">
        <v>407</v>
      </c>
      <c r="B408" s="13" t="s">
        <v>778</v>
      </c>
      <c r="C408" s="20" t="n">
        <v>45803</v>
      </c>
      <c r="D408" s="20" t="n">
        <v>45807</v>
      </c>
      <c r="E408" s="13" t="s">
        <v>150</v>
      </c>
      <c r="F408" s="13" t="s">
        <v>779</v>
      </c>
      <c r="G408" s="13" t="s">
        <v>152</v>
      </c>
      <c r="H408" s="13" t="s">
        <v>153</v>
      </c>
      <c r="I408" s="15" t="s">
        <v>154</v>
      </c>
      <c r="J408" s="15" t="s">
        <v>172</v>
      </c>
      <c r="K408" s="15" t="s">
        <v>173</v>
      </c>
      <c r="L408" s="15" t="s">
        <v>237</v>
      </c>
      <c r="M408" s="21" t="n">
        <v>2</v>
      </c>
      <c r="N408" s="22" t="n">
        <v>42</v>
      </c>
      <c r="O408" s="22" t="n">
        <v>21</v>
      </c>
      <c r="P408" s="22" t="n">
        <f aca="false">ROUND(M408*N408*(1-T408),2)</f>
        <v>84</v>
      </c>
      <c r="Q408" s="22" t="n">
        <f aca="false">ROUND(M408*O408,2)</f>
        <v>42</v>
      </c>
      <c r="R408" s="22" t="n">
        <f aca="false">P408-Q408</f>
        <v>42</v>
      </c>
      <c r="S408" s="23" t="n">
        <f aca="false">IF(P408=0,0,R408/P408)</f>
        <v>0.5</v>
      </c>
      <c r="T408" s="23" t="n">
        <v>0</v>
      </c>
    </row>
    <row r="409" customFormat="false" ht="15" hidden="false" customHeight="false" outlineLevel="0" collapsed="false">
      <c r="A409" s="24" t="n">
        <v>408</v>
      </c>
      <c r="B409" s="9" t="s">
        <v>780</v>
      </c>
      <c r="C409" s="25" t="n">
        <v>45803</v>
      </c>
      <c r="D409" s="25" t="n">
        <v>45805</v>
      </c>
      <c r="E409" s="9" t="s">
        <v>184</v>
      </c>
      <c r="F409" s="9" t="s">
        <v>694</v>
      </c>
      <c r="G409" s="9" t="s">
        <v>177</v>
      </c>
      <c r="H409" s="9" t="s">
        <v>186</v>
      </c>
      <c r="I409" s="17" t="s">
        <v>203</v>
      </c>
      <c r="J409" s="17" t="s">
        <v>172</v>
      </c>
      <c r="K409" s="17" t="s">
        <v>195</v>
      </c>
      <c r="L409" s="17" t="s">
        <v>230</v>
      </c>
      <c r="M409" s="26" t="n">
        <v>2</v>
      </c>
      <c r="N409" s="27" t="n">
        <v>45</v>
      </c>
      <c r="O409" s="27" t="n">
        <v>24</v>
      </c>
      <c r="P409" s="27" t="n">
        <f aca="false">ROUND(M409*N409*(1-T409),2)</f>
        <v>90</v>
      </c>
      <c r="Q409" s="27" t="n">
        <f aca="false">ROUND(M409*O409,2)</f>
        <v>48</v>
      </c>
      <c r="R409" s="27" t="n">
        <f aca="false">P409-Q409</f>
        <v>42</v>
      </c>
      <c r="S409" s="28" t="n">
        <f aca="false">IF(P409=0,0,R409/P409)</f>
        <v>0.466666666666667</v>
      </c>
      <c r="T409" s="28" t="n">
        <v>0</v>
      </c>
    </row>
    <row r="410" customFormat="false" ht="15" hidden="false" customHeight="false" outlineLevel="0" collapsed="false">
      <c r="A410" s="19" t="n">
        <v>409</v>
      </c>
      <c r="B410" s="13" t="s">
        <v>780</v>
      </c>
      <c r="C410" s="20" t="n">
        <v>45803</v>
      </c>
      <c r="D410" s="20" t="n">
        <v>45805</v>
      </c>
      <c r="E410" s="13" t="s">
        <v>184</v>
      </c>
      <c r="F410" s="13" t="s">
        <v>694</v>
      </c>
      <c r="G410" s="13" t="s">
        <v>177</v>
      </c>
      <c r="H410" s="13" t="s">
        <v>186</v>
      </c>
      <c r="I410" s="15" t="s">
        <v>203</v>
      </c>
      <c r="J410" s="15" t="s">
        <v>155</v>
      </c>
      <c r="K410" s="15" t="s">
        <v>164</v>
      </c>
      <c r="L410" s="15" t="s">
        <v>165</v>
      </c>
      <c r="M410" s="21" t="n">
        <v>2</v>
      </c>
      <c r="N410" s="22" t="n">
        <v>920</v>
      </c>
      <c r="O410" s="22" t="n">
        <v>760</v>
      </c>
      <c r="P410" s="22" t="n">
        <f aca="false">ROUND(M410*N410*(1-T410),2)</f>
        <v>1288</v>
      </c>
      <c r="Q410" s="22" t="n">
        <f aca="false">ROUND(M410*O410,2)</f>
        <v>1520</v>
      </c>
      <c r="R410" s="22" t="n">
        <f aca="false">P410-Q410</f>
        <v>-232</v>
      </c>
      <c r="S410" s="23" t="n">
        <f aca="false">IF(P410=0,0,R410/P410)</f>
        <v>-0.180124223602484</v>
      </c>
      <c r="T410" s="23" t="n">
        <v>0.3</v>
      </c>
    </row>
    <row r="411" customFormat="false" ht="15" hidden="false" customHeight="false" outlineLevel="0" collapsed="false">
      <c r="A411" s="24" t="n">
        <v>410</v>
      </c>
      <c r="B411" s="9" t="s">
        <v>781</v>
      </c>
      <c r="C411" s="25" t="n">
        <v>45803</v>
      </c>
      <c r="D411" s="25" t="n">
        <v>45807</v>
      </c>
      <c r="E411" s="9" t="s">
        <v>150</v>
      </c>
      <c r="F411" s="9" t="s">
        <v>437</v>
      </c>
      <c r="G411" s="9" t="s">
        <v>177</v>
      </c>
      <c r="H411" s="9" t="s">
        <v>153</v>
      </c>
      <c r="I411" s="17" t="s">
        <v>236</v>
      </c>
      <c r="J411" s="17" t="s">
        <v>155</v>
      </c>
      <c r="K411" s="17" t="s">
        <v>288</v>
      </c>
      <c r="L411" s="17" t="s">
        <v>312</v>
      </c>
      <c r="M411" s="26" t="n">
        <v>3</v>
      </c>
      <c r="N411" s="27" t="n">
        <v>75</v>
      </c>
      <c r="O411" s="27" t="n">
        <v>38</v>
      </c>
      <c r="P411" s="27" t="n">
        <f aca="false">ROUND(M411*N411*(1-T411),2)</f>
        <v>225</v>
      </c>
      <c r="Q411" s="27" t="n">
        <f aca="false">ROUND(M411*O411,2)</f>
        <v>114</v>
      </c>
      <c r="R411" s="27" t="n">
        <f aca="false">P411-Q411</f>
        <v>111</v>
      </c>
      <c r="S411" s="28" t="n">
        <f aca="false">IF(P411=0,0,R411/P411)</f>
        <v>0.493333333333333</v>
      </c>
      <c r="T411" s="28" t="n">
        <v>0</v>
      </c>
    </row>
    <row r="412" customFormat="false" ht="15" hidden="false" customHeight="false" outlineLevel="0" collapsed="false">
      <c r="A412" s="19" t="n">
        <v>411</v>
      </c>
      <c r="B412" s="13" t="s">
        <v>782</v>
      </c>
      <c r="C412" s="20" t="n">
        <v>45803</v>
      </c>
      <c r="D412" s="20" t="n">
        <v>45809</v>
      </c>
      <c r="E412" s="13" t="s">
        <v>150</v>
      </c>
      <c r="F412" s="13" t="s">
        <v>783</v>
      </c>
      <c r="G412" s="13" t="s">
        <v>169</v>
      </c>
      <c r="H412" s="13" t="s">
        <v>153</v>
      </c>
      <c r="I412" s="15" t="s">
        <v>154</v>
      </c>
      <c r="J412" s="15" t="s">
        <v>172</v>
      </c>
      <c r="K412" s="15" t="s">
        <v>204</v>
      </c>
      <c r="L412" s="15" t="s">
        <v>341</v>
      </c>
      <c r="M412" s="21" t="n">
        <v>1</v>
      </c>
      <c r="N412" s="22" t="n">
        <v>68</v>
      </c>
      <c r="O412" s="22" t="n">
        <v>36</v>
      </c>
      <c r="P412" s="22" t="n">
        <f aca="false">ROUND(M412*N412*(1-T412),2)</f>
        <v>68</v>
      </c>
      <c r="Q412" s="22" t="n">
        <f aca="false">ROUND(M412*O412,2)</f>
        <v>36</v>
      </c>
      <c r="R412" s="22" t="n">
        <f aca="false">P412-Q412</f>
        <v>32</v>
      </c>
      <c r="S412" s="23" t="n">
        <f aca="false">IF(P412=0,0,R412/P412)</f>
        <v>0.470588235294118</v>
      </c>
      <c r="T412" s="23" t="n">
        <v>0</v>
      </c>
    </row>
    <row r="413" customFormat="false" ht="15" hidden="false" customHeight="false" outlineLevel="0" collapsed="false">
      <c r="A413" s="24" t="n">
        <v>412</v>
      </c>
      <c r="B413" s="9" t="s">
        <v>784</v>
      </c>
      <c r="C413" s="25" t="n">
        <v>45804</v>
      </c>
      <c r="D413" s="25" t="n">
        <v>45809</v>
      </c>
      <c r="E413" s="9" t="s">
        <v>150</v>
      </c>
      <c r="F413" s="9" t="s">
        <v>785</v>
      </c>
      <c r="G413" s="9" t="s">
        <v>177</v>
      </c>
      <c r="H413" s="9" t="s">
        <v>153</v>
      </c>
      <c r="I413" s="17" t="s">
        <v>163</v>
      </c>
      <c r="J413" s="17" t="s">
        <v>172</v>
      </c>
      <c r="K413" s="17" t="s">
        <v>305</v>
      </c>
      <c r="L413" s="17" t="s">
        <v>306</v>
      </c>
      <c r="M413" s="26" t="n">
        <v>7</v>
      </c>
      <c r="N413" s="27" t="n">
        <v>145</v>
      </c>
      <c r="O413" s="27" t="n">
        <v>88</v>
      </c>
      <c r="P413" s="27" t="n">
        <f aca="false">ROUND(M413*N413*(1-T413),2)</f>
        <v>1015</v>
      </c>
      <c r="Q413" s="27" t="n">
        <f aca="false">ROUND(M413*O413,2)</f>
        <v>616</v>
      </c>
      <c r="R413" s="27" t="n">
        <f aca="false">P413-Q413</f>
        <v>399</v>
      </c>
      <c r="S413" s="28" t="n">
        <f aca="false">IF(P413=0,0,R413/P413)</f>
        <v>0.393103448275862</v>
      </c>
      <c r="T413" s="28" t="n">
        <v>0</v>
      </c>
    </row>
    <row r="414" customFormat="false" ht="15" hidden="false" customHeight="false" outlineLevel="0" collapsed="false">
      <c r="A414" s="19" t="n">
        <v>413</v>
      </c>
      <c r="B414" s="13" t="s">
        <v>786</v>
      </c>
      <c r="C414" s="20" t="n">
        <v>45805</v>
      </c>
      <c r="D414" s="20" t="n">
        <v>45808</v>
      </c>
      <c r="E414" s="13" t="s">
        <v>167</v>
      </c>
      <c r="F414" s="13" t="s">
        <v>380</v>
      </c>
      <c r="G414" s="13" t="s">
        <v>177</v>
      </c>
      <c r="H414" s="13" t="s">
        <v>208</v>
      </c>
      <c r="I414" s="15" t="s">
        <v>247</v>
      </c>
      <c r="J414" s="15" t="s">
        <v>158</v>
      </c>
      <c r="K414" s="15" t="s">
        <v>243</v>
      </c>
      <c r="L414" s="15" t="s">
        <v>276</v>
      </c>
      <c r="M414" s="21" t="n">
        <v>2</v>
      </c>
      <c r="N414" s="22" t="n">
        <v>1250</v>
      </c>
      <c r="O414" s="22" t="n">
        <v>780</v>
      </c>
      <c r="P414" s="22" t="n">
        <f aca="false">ROUND(M414*N414*(1-T414),2)</f>
        <v>2500</v>
      </c>
      <c r="Q414" s="22" t="n">
        <f aca="false">ROUND(M414*O414,2)</f>
        <v>1560</v>
      </c>
      <c r="R414" s="22" t="n">
        <f aca="false">P414-Q414</f>
        <v>940</v>
      </c>
      <c r="S414" s="23" t="n">
        <f aca="false">IF(P414=0,0,R414/P414)</f>
        <v>0.376</v>
      </c>
      <c r="T414" s="23" t="n">
        <v>0</v>
      </c>
    </row>
    <row r="415" customFormat="false" ht="15" hidden="false" customHeight="false" outlineLevel="0" collapsed="false">
      <c r="A415" s="24" t="n">
        <v>414</v>
      </c>
      <c r="B415" s="9" t="s">
        <v>786</v>
      </c>
      <c r="C415" s="25" t="n">
        <v>45805</v>
      </c>
      <c r="D415" s="25" t="n">
        <v>45808</v>
      </c>
      <c r="E415" s="9" t="s">
        <v>167</v>
      </c>
      <c r="F415" s="9" t="s">
        <v>380</v>
      </c>
      <c r="G415" s="9" t="s">
        <v>177</v>
      </c>
      <c r="H415" s="9" t="s">
        <v>208</v>
      </c>
      <c r="I415" s="17" t="s">
        <v>247</v>
      </c>
      <c r="J415" s="17" t="s">
        <v>158</v>
      </c>
      <c r="K415" s="17" t="s">
        <v>199</v>
      </c>
      <c r="L415" s="17" t="s">
        <v>259</v>
      </c>
      <c r="M415" s="26" t="n">
        <v>3</v>
      </c>
      <c r="N415" s="27" t="n">
        <v>320</v>
      </c>
      <c r="O415" s="27" t="n">
        <v>185</v>
      </c>
      <c r="P415" s="27" t="n">
        <f aca="false">ROUND(M415*N415*(1-T415),2)</f>
        <v>960</v>
      </c>
      <c r="Q415" s="27" t="n">
        <f aca="false">ROUND(M415*O415,2)</f>
        <v>555</v>
      </c>
      <c r="R415" s="27" t="n">
        <f aca="false">P415-Q415</f>
        <v>405</v>
      </c>
      <c r="S415" s="28" t="n">
        <f aca="false">IF(P415=0,0,R415/P415)</f>
        <v>0.421875</v>
      </c>
      <c r="T415" s="28" t="n">
        <v>0</v>
      </c>
    </row>
    <row r="416" customFormat="false" ht="15" hidden="false" customHeight="false" outlineLevel="0" collapsed="false">
      <c r="A416" s="19" t="n">
        <v>415</v>
      </c>
      <c r="B416" s="13" t="s">
        <v>787</v>
      </c>
      <c r="C416" s="20" t="n">
        <v>45805</v>
      </c>
      <c r="D416" s="20" t="n">
        <v>45811</v>
      </c>
      <c r="E416" s="13" t="s">
        <v>150</v>
      </c>
      <c r="F416" s="13" t="s">
        <v>788</v>
      </c>
      <c r="G416" s="13" t="s">
        <v>177</v>
      </c>
      <c r="H416" s="13" t="s">
        <v>170</v>
      </c>
      <c r="I416" s="15" t="s">
        <v>229</v>
      </c>
      <c r="J416" s="15" t="s">
        <v>155</v>
      </c>
      <c r="K416" s="15" t="s">
        <v>164</v>
      </c>
      <c r="L416" s="15" t="s">
        <v>257</v>
      </c>
      <c r="M416" s="21" t="n">
        <v>2</v>
      </c>
      <c r="N416" s="22" t="n">
        <v>560</v>
      </c>
      <c r="O416" s="22" t="n">
        <v>445</v>
      </c>
      <c r="P416" s="22" t="n">
        <f aca="false">ROUND(M416*N416*(1-T416),2)</f>
        <v>896</v>
      </c>
      <c r="Q416" s="22" t="n">
        <f aca="false">ROUND(M416*O416,2)</f>
        <v>890</v>
      </c>
      <c r="R416" s="22" t="n">
        <f aca="false">P416-Q416</f>
        <v>6</v>
      </c>
      <c r="S416" s="23" t="n">
        <f aca="false">IF(P416=0,0,R416/P416)</f>
        <v>0.00669642857142857</v>
      </c>
      <c r="T416" s="23" t="n">
        <v>0.2</v>
      </c>
    </row>
    <row r="417" customFormat="false" ht="15" hidden="false" customHeight="false" outlineLevel="0" collapsed="false">
      <c r="A417" s="24" t="n">
        <v>416</v>
      </c>
      <c r="B417" s="9" t="s">
        <v>787</v>
      </c>
      <c r="C417" s="25" t="n">
        <v>45805</v>
      </c>
      <c r="D417" s="25" t="n">
        <v>45811</v>
      </c>
      <c r="E417" s="9" t="s">
        <v>150</v>
      </c>
      <c r="F417" s="9" t="s">
        <v>788</v>
      </c>
      <c r="G417" s="9" t="s">
        <v>177</v>
      </c>
      <c r="H417" s="9" t="s">
        <v>170</v>
      </c>
      <c r="I417" s="17" t="s">
        <v>229</v>
      </c>
      <c r="J417" s="17" t="s">
        <v>172</v>
      </c>
      <c r="K417" s="17" t="s">
        <v>195</v>
      </c>
      <c r="L417" s="17" t="s">
        <v>230</v>
      </c>
      <c r="M417" s="26" t="n">
        <v>3</v>
      </c>
      <c r="N417" s="27" t="n">
        <v>45</v>
      </c>
      <c r="O417" s="27" t="n">
        <v>24</v>
      </c>
      <c r="P417" s="27" t="n">
        <f aca="false">ROUND(M417*N417*(1-T417),2)</f>
        <v>135</v>
      </c>
      <c r="Q417" s="27" t="n">
        <f aca="false">ROUND(M417*O417,2)</f>
        <v>72</v>
      </c>
      <c r="R417" s="27" t="n">
        <f aca="false">P417-Q417</f>
        <v>63</v>
      </c>
      <c r="S417" s="28" t="n">
        <f aca="false">IF(P417=0,0,R417/P417)</f>
        <v>0.466666666666667</v>
      </c>
      <c r="T417" s="28" t="n">
        <v>0</v>
      </c>
    </row>
    <row r="418" customFormat="false" ht="15" hidden="false" customHeight="false" outlineLevel="0" collapsed="false">
      <c r="A418" s="19" t="n">
        <v>417</v>
      </c>
      <c r="B418" s="13" t="s">
        <v>789</v>
      </c>
      <c r="C418" s="20" t="n">
        <v>45805</v>
      </c>
      <c r="D418" s="20" t="n">
        <v>45809</v>
      </c>
      <c r="E418" s="13" t="s">
        <v>150</v>
      </c>
      <c r="F418" s="13" t="s">
        <v>273</v>
      </c>
      <c r="G418" s="13" t="s">
        <v>177</v>
      </c>
      <c r="H418" s="13" t="s">
        <v>153</v>
      </c>
      <c r="I418" s="15" t="s">
        <v>181</v>
      </c>
      <c r="J418" s="15" t="s">
        <v>158</v>
      </c>
      <c r="K418" s="15" t="s">
        <v>199</v>
      </c>
      <c r="L418" s="15" t="s">
        <v>259</v>
      </c>
      <c r="M418" s="21" t="n">
        <v>3</v>
      </c>
      <c r="N418" s="22" t="n">
        <v>320</v>
      </c>
      <c r="O418" s="22" t="n">
        <v>185</v>
      </c>
      <c r="P418" s="22" t="n">
        <f aca="false">ROUND(M418*N418*(1-T418),2)</f>
        <v>864</v>
      </c>
      <c r="Q418" s="22" t="n">
        <f aca="false">ROUND(M418*O418,2)</f>
        <v>555</v>
      </c>
      <c r="R418" s="22" t="n">
        <f aca="false">P418-Q418</f>
        <v>309</v>
      </c>
      <c r="S418" s="23" t="n">
        <f aca="false">IF(P418=0,0,R418/P418)</f>
        <v>0.357638888888889</v>
      </c>
      <c r="T418" s="23" t="n">
        <v>0.1</v>
      </c>
    </row>
    <row r="419" customFormat="false" ht="15" hidden="false" customHeight="false" outlineLevel="0" collapsed="false">
      <c r="A419" s="24" t="n">
        <v>418</v>
      </c>
      <c r="B419" s="9" t="s">
        <v>789</v>
      </c>
      <c r="C419" s="25" t="n">
        <v>45805</v>
      </c>
      <c r="D419" s="25" t="n">
        <v>45809</v>
      </c>
      <c r="E419" s="9" t="s">
        <v>150</v>
      </c>
      <c r="F419" s="9" t="s">
        <v>273</v>
      </c>
      <c r="G419" s="9" t="s">
        <v>177</v>
      </c>
      <c r="H419" s="9" t="s">
        <v>153</v>
      </c>
      <c r="I419" s="17" t="s">
        <v>181</v>
      </c>
      <c r="J419" s="17" t="s">
        <v>158</v>
      </c>
      <c r="K419" s="17" t="s">
        <v>159</v>
      </c>
      <c r="L419" s="17" t="s">
        <v>160</v>
      </c>
      <c r="M419" s="26" t="n">
        <v>4</v>
      </c>
      <c r="N419" s="27" t="n">
        <v>389</v>
      </c>
      <c r="O419" s="27" t="n">
        <v>235</v>
      </c>
      <c r="P419" s="27" t="n">
        <f aca="false">ROUND(M419*N419*(1-T419),2)</f>
        <v>1556</v>
      </c>
      <c r="Q419" s="27" t="n">
        <f aca="false">ROUND(M419*O419,2)</f>
        <v>940</v>
      </c>
      <c r="R419" s="27" t="n">
        <f aca="false">P419-Q419</f>
        <v>616</v>
      </c>
      <c r="S419" s="28" t="n">
        <f aca="false">IF(P419=0,0,R419/P419)</f>
        <v>0.395886889460154</v>
      </c>
      <c r="T419" s="28" t="n">
        <v>0</v>
      </c>
    </row>
    <row r="420" customFormat="false" ht="15" hidden="false" customHeight="false" outlineLevel="0" collapsed="false">
      <c r="A420" s="19" t="n">
        <v>419</v>
      </c>
      <c r="B420" s="13" t="s">
        <v>790</v>
      </c>
      <c r="C420" s="20" t="n">
        <v>45806</v>
      </c>
      <c r="D420" s="20" t="n">
        <v>45808</v>
      </c>
      <c r="E420" s="13" t="s">
        <v>167</v>
      </c>
      <c r="F420" s="13" t="s">
        <v>598</v>
      </c>
      <c r="G420" s="13" t="s">
        <v>169</v>
      </c>
      <c r="H420" s="13" t="s">
        <v>170</v>
      </c>
      <c r="I420" s="15" t="s">
        <v>451</v>
      </c>
      <c r="J420" s="15" t="s">
        <v>155</v>
      </c>
      <c r="K420" s="15" t="s">
        <v>215</v>
      </c>
      <c r="L420" s="15" t="s">
        <v>292</v>
      </c>
      <c r="M420" s="21" t="n">
        <v>2</v>
      </c>
      <c r="N420" s="22" t="n">
        <v>425</v>
      </c>
      <c r="O420" s="22" t="n">
        <v>265</v>
      </c>
      <c r="P420" s="22" t="n">
        <f aca="false">ROUND(M420*N420*(1-T420),2)</f>
        <v>765</v>
      </c>
      <c r="Q420" s="22" t="n">
        <f aca="false">ROUND(M420*O420,2)</f>
        <v>530</v>
      </c>
      <c r="R420" s="22" t="n">
        <f aca="false">P420-Q420</f>
        <v>235</v>
      </c>
      <c r="S420" s="23" t="n">
        <f aca="false">IF(P420=0,0,R420/P420)</f>
        <v>0.30718954248366</v>
      </c>
      <c r="T420" s="23" t="n">
        <v>0.1</v>
      </c>
    </row>
    <row r="421" customFormat="false" ht="15" hidden="false" customHeight="false" outlineLevel="0" collapsed="false">
      <c r="A421" s="24" t="n">
        <v>420</v>
      </c>
      <c r="B421" s="9" t="s">
        <v>791</v>
      </c>
      <c r="C421" s="25" t="n">
        <v>45806</v>
      </c>
      <c r="D421" s="25" t="n">
        <v>45810</v>
      </c>
      <c r="E421" s="9" t="s">
        <v>150</v>
      </c>
      <c r="F421" s="9" t="s">
        <v>792</v>
      </c>
      <c r="G421" s="9" t="s">
        <v>177</v>
      </c>
      <c r="H421" s="9" t="s">
        <v>170</v>
      </c>
      <c r="I421" s="17" t="s">
        <v>451</v>
      </c>
      <c r="J421" s="17" t="s">
        <v>158</v>
      </c>
      <c r="K421" s="17" t="s">
        <v>199</v>
      </c>
      <c r="L421" s="17" t="s">
        <v>266</v>
      </c>
      <c r="M421" s="26" t="n">
        <v>2</v>
      </c>
      <c r="N421" s="27" t="n">
        <v>899</v>
      </c>
      <c r="O421" s="27" t="n">
        <v>540</v>
      </c>
      <c r="P421" s="27" t="n">
        <f aca="false">ROUND(M421*N421*(1-T421),2)</f>
        <v>1708.1</v>
      </c>
      <c r="Q421" s="27" t="n">
        <f aca="false">ROUND(M421*O421,2)</f>
        <v>1080</v>
      </c>
      <c r="R421" s="27" t="n">
        <f aca="false">P421-Q421</f>
        <v>628.1</v>
      </c>
      <c r="S421" s="28" t="n">
        <f aca="false">IF(P421=0,0,R421/P421)</f>
        <v>0.367718517651191</v>
      </c>
      <c r="T421" s="28" t="n">
        <v>0.05</v>
      </c>
    </row>
    <row r="422" customFormat="false" ht="15" hidden="false" customHeight="false" outlineLevel="0" collapsed="false">
      <c r="A422" s="19" t="n">
        <v>421</v>
      </c>
      <c r="B422" s="13" t="s">
        <v>793</v>
      </c>
      <c r="C422" s="20" t="n">
        <v>45807</v>
      </c>
      <c r="D422" s="20" t="n">
        <v>45809</v>
      </c>
      <c r="E422" s="13" t="s">
        <v>184</v>
      </c>
      <c r="F422" s="13" t="s">
        <v>651</v>
      </c>
      <c r="G422" s="13" t="s">
        <v>169</v>
      </c>
      <c r="H422" s="13" t="s">
        <v>153</v>
      </c>
      <c r="I422" s="15" t="s">
        <v>154</v>
      </c>
      <c r="J422" s="15" t="s">
        <v>172</v>
      </c>
      <c r="K422" s="15" t="s">
        <v>305</v>
      </c>
      <c r="L422" s="15" t="s">
        <v>306</v>
      </c>
      <c r="M422" s="21" t="n">
        <v>2</v>
      </c>
      <c r="N422" s="22" t="n">
        <v>145</v>
      </c>
      <c r="O422" s="22" t="n">
        <v>88</v>
      </c>
      <c r="P422" s="22" t="n">
        <f aca="false">ROUND(M422*N422*(1-T422),2)</f>
        <v>290</v>
      </c>
      <c r="Q422" s="22" t="n">
        <f aca="false">ROUND(M422*O422,2)</f>
        <v>176</v>
      </c>
      <c r="R422" s="22" t="n">
        <f aca="false">P422-Q422</f>
        <v>114</v>
      </c>
      <c r="S422" s="23" t="n">
        <f aca="false">IF(P422=0,0,R422/P422)</f>
        <v>0.393103448275862</v>
      </c>
      <c r="T422" s="23" t="n">
        <v>0</v>
      </c>
    </row>
    <row r="423" customFormat="false" ht="15" hidden="false" customHeight="false" outlineLevel="0" collapsed="false">
      <c r="A423" s="24" t="n">
        <v>422</v>
      </c>
      <c r="B423" s="9" t="s">
        <v>793</v>
      </c>
      <c r="C423" s="25" t="n">
        <v>45807</v>
      </c>
      <c r="D423" s="25" t="n">
        <v>45809</v>
      </c>
      <c r="E423" s="9" t="s">
        <v>184</v>
      </c>
      <c r="F423" s="9" t="s">
        <v>651</v>
      </c>
      <c r="G423" s="9" t="s">
        <v>169</v>
      </c>
      <c r="H423" s="9" t="s">
        <v>153</v>
      </c>
      <c r="I423" s="17" t="s">
        <v>154</v>
      </c>
      <c r="J423" s="17" t="s">
        <v>158</v>
      </c>
      <c r="K423" s="17" t="s">
        <v>159</v>
      </c>
      <c r="L423" s="17" t="s">
        <v>248</v>
      </c>
      <c r="M423" s="26" t="n">
        <v>3</v>
      </c>
      <c r="N423" s="27" t="n">
        <v>165</v>
      </c>
      <c r="O423" s="27" t="n">
        <v>78</v>
      </c>
      <c r="P423" s="27" t="n">
        <f aca="false">ROUND(M423*N423*(1-T423),2)</f>
        <v>470.25</v>
      </c>
      <c r="Q423" s="27" t="n">
        <f aca="false">ROUND(M423*O423,2)</f>
        <v>234</v>
      </c>
      <c r="R423" s="27" t="n">
        <f aca="false">P423-Q423</f>
        <v>236.25</v>
      </c>
      <c r="S423" s="28" t="n">
        <f aca="false">IF(P423=0,0,R423/P423)</f>
        <v>0.502392344497608</v>
      </c>
      <c r="T423" s="28" t="n">
        <v>0.05</v>
      </c>
    </row>
    <row r="424" customFormat="false" ht="15" hidden="false" customHeight="false" outlineLevel="0" collapsed="false">
      <c r="A424" s="19" t="n">
        <v>423</v>
      </c>
      <c r="B424" s="13" t="s">
        <v>794</v>
      </c>
      <c r="C424" s="20" t="n">
        <v>45807</v>
      </c>
      <c r="D424" s="20" t="n">
        <v>45807</v>
      </c>
      <c r="E424" s="13" t="s">
        <v>179</v>
      </c>
      <c r="F424" s="13" t="s">
        <v>554</v>
      </c>
      <c r="G424" s="13" t="s">
        <v>169</v>
      </c>
      <c r="H424" s="13" t="s">
        <v>208</v>
      </c>
      <c r="I424" s="15" t="s">
        <v>242</v>
      </c>
      <c r="J424" s="15" t="s">
        <v>172</v>
      </c>
      <c r="K424" s="15" t="s">
        <v>305</v>
      </c>
      <c r="L424" s="15" t="s">
        <v>306</v>
      </c>
      <c r="M424" s="21" t="n">
        <v>2</v>
      </c>
      <c r="N424" s="22" t="n">
        <v>145</v>
      </c>
      <c r="O424" s="22" t="n">
        <v>88</v>
      </c>
      <c r="P424" s="22" t="n">
        <f aca="false">ROUND(M424*N424*(1-T424),2)</f>
        <v>290</v>
      </c>
      <c r="Q424" s="22" t="n">
        <f aca="false">ROUND(M424*O424,2)</f>
        <v>176</v>
      </c>
      <c r="R424" s="22" t="n">
        <f aca="false">P424-Q424</f>
        <v>114</v>
      </c>
      <c r="S424" s="23" t="n">
        <f aca="false">IF(P424=0,0,R424/P424)</f>
        <v>0.393103448275862</v>
      </c>
      <c r="T424" s="23" t="n">
        <v>0</v>
      </c>
    </row>
    <row r="425" customFormat="false" ht="15" hidden="false" customHeight="false" outlineLevel="0" collapsed="false">
      <c r="A425" s="24" t="n">
        <v>424</v>
      </c>
      <c r="B425" s="9" t="s">
        <v>795</v>
      </c>
      <c r="C425" s="25" t="n">
        <v>45808</v>
      </c>
      <c r="D425" s="25" t="n">
        <v>45812</v>
      </c>
      <c r="E425" s="9" t="s">
        <v>150</v>
      </c>
      <c r="F425" s="9" t="s">
        <v>194</v>
      </c>
      <c r="G425" s="9" t="s">
        <v>177</v>
      </c>
      <c r="H425" s="9" t="s">
        <v>186</v>
      </c>
      <c r="I425" s="17" t="s">
        <v>224</v>
      </c>
      <c r="J425" s="17" t="s">
        <v>155</v>
      </c>
      <c r="K425" s="17" t="s">
        <v>164</v>
      </c>
      <c r="L425" s="17" t="s">
        <v>165</v>
      </c>
      <c r="M425" s="26" t="n">
        <v>2</v>
      </c>
      <c r="N425" s="27" t="n">
        <v>920</v>
      </c>
      <c r="O425" s="27" t="n">
        <v>760</v>
      </c>
      <c r="P425" s="27" t="n">
        <f aca="false">ROUND(M425*N425*(1-T425),2)</f>
        <v>1472</v>
      </c>
      <c r="Q425" s="27" t="n">
        <f aca="false">ROUND(M425*O425,2)</f>
        <v>1520</v>
      </c>
      <c r="R425" s="27" t="n">
        <f aca="false">P425-Q425</f>
        <v>-48</v>
      </c>
      <c r="S425" s="28" t="n">
        <f aca="false">IF(P425=0,0,R425/P425)</f>
        <v>-0.0326086956521739</v>
      </c>
      <c r="T425" s="28" t="n">
        <v>0.2</v>
      </c>
    </row>
    <row r="426" customFormat="false" ht="15" hidden="false" customHeight="false" outlineLevel="0" collapsed="false">
      <c r="A426" s="19" t="n">
        <v>425</v>
      </c>
      <c r="B426" s="13" t="s">
        <v>796</v>
      </c>
      <c r="C426" s="20" t="n">
        <v>45808</v>
      </c>
      <c r="D426" s="20" t="n">
        <v>45810</v>
      </c>
      <c r="E426" s="13" t="s">
        <v>184</v>
      </c>
      <c r="F426" s="13" t="s">
        <v>374</v>
      </c>
      <c r="G426" s="13" t="s">
        <v>177</v>
      </c>
      <c r="H426" s="13" t="s">
        <v>208</v>
      </c>
      <c r="I426" s="15" t="s">
        <v>242</v>
      </c>
      <c r="J426" s="15" t="s">
        <v>155</v>
      </c>
      <c r="K426" s="15" t="s">
        <v>288</v>
      </c>
      <c r="L426" s="15" t="s">
        <v>312</v>
      </c>
      <c r="M426" s="21" t="n">
        <v>2</v>
      </c>
      <c r="N426" s="22" t="n">
        <v>75</v>
      </c>
      <c r="O426" s="22" t="n">
        <v>38</v>
      </c>
      <c r="P426" s="22" t="n">
        <f aca="false">ROUND(M426*N426*(1-T426),2)</f>
        <v>150</v>
      </c>
      <c r="Q426" s="22" t="n">
        <f aca="false">ROUND(M426*O426,2)</f>
        <v>76</v>
      </c>
      <c r="R426" s="22" t="n">
        <f aca="false">P426-Q426</f>
        <v>74</v>
      </c>
      <c r="S426" s="23" t="n">
        <f aca="false">IF(P426=0,0,R426/P426)</f>
        <v>0.493333333333333</v>
      </c>
      <c r="T426" s="23" t="n">
        <v>0</v>
      </c>
    </row>
    <row r="427" customFormat="false" ht="15" hidden="false" customHeight="false" outlineLevel="0" collapsed="false">
      <c r="A427" s="24" t="n">
        <v>426</v>
      </c>
      <c r="B427" s="9" t="s">
        <v>797</v>
      </c>
      <c r="C427" s="25" t="n">
        <v>45809</v>
      </c>
      <c r="D427" s="25" t="n">
        <v>45810</v>
      </c>
      <c r="E427" s="9" t="s">
        <v>184</v>
      </c>
      <c r="F427" s="9" t="s">
        <v>609</v>
      </c>
      <c r="G427" s="9" t="s">
        <v>152</v>
      </c>
      <c r="H427" s="9" t="s">
        <v>208</v>
      </c>
      <c r="I427" s="17" t="s">
        <v>209</v>
      </c>
      <c r="J427" s="17" t="s">
        <v>155</v>
      </c>
      <c r="K427" s="17" t="s">
        <v>164</v>
      </c>
      <c r="L427" s="17" t="s">
        <v>257</v>
      </c>
      <c r="M427" s="26" t="n">
        <v>8</v>
      </c>
      <c r="N427" s="27" t="n">
        <v>560</v>
      </c>
      <c r="O427" s="27" t="n">
        <v>445</v>
      </c>
      <c r="P427" s="27" t="n">
        <f aca="false">ROUND(M427*N427*(1-T427),2)</f>
        <v>4480</v>
      </c>
      <c r="Q427" s="27" t="n">
        <f aca="false">ROUND(M427*O427,2)</f>
        <v>3560</v>
      </c>
      <c r="R427" s="27" t="n">
        <f aca="false">P427-Q427</f>
        <v>920</v>
      </c>
      <c r="S427" s="28" t="n">
        <f aca="false">IF(P427=0,0,R427/P427)</f>
        <v>0.205357142857143</v>
      </c>
      <c r="T427" s="28" t="n">
        <v>0</v>
      </c>
    </row>
    <row r="428" customFormat="false" ht="15" hidden="false" customHeight="false" outlineLevel="0" collapsed="false">
      <c r="A428" s="19" t="n">
        <v>427</v>
      </c>
      <c r="B428" s="13" t="s">
        <v>798</v>
      </c>
      <c r="C428" s="20" t="n">
        <v>45809</v>
      </c>
      <c r="D428" s="20" t="n">
        <v>45813</v>
      </c>
      <c r="E428" s="13" t="s">
        <v>150</v>
      </c>
      <c r="F428" s="13" t="s">
        <v>168</v>
      </c>
      <c r="G428" s="13" t="s">
        <v>169</v>
      </c>
      <c r="H428" s="13" t="s">
        <v>153</v>
      </c>
      <c r="I428" s="15" t="s">
        <v>233</v>
      </c>
      <c r="J428" s="15" t="s">
        <v>158</v>
      </c>
      <c r="K428" s="15" t="s">
        <v>243</v>
      </c>
      <c r="L428" s="15" t="s">
        <v>276</v>
      </c>
      <c r="M428" s="21" t="n">
        <v>7</v>
      </c>
      <c r="N428" s="22" t="n">
        <v>1250</v>
      </c>
      <c r="O428" s="22" t="n">
        <v>780</v>
      </c>
      <c r="P428" s="22" t="n">
        <f aca="false">ROUND(M428*N428*(1-T428),2)</f>
        <v>8312.5</v>
      </c>
      <c r="Q428" s="22" t="n">
        <f aca="false">ROUND(M428*O428,2)</f>
        <v>5460</v>
      </c>
      <c r="R428" s="22" t="n">
        <f aca="false">P428-Q428</f>
        <v>2852.5</v>
      </c>
      <c r="S428" s="23" t="n">
        <f aca="false">IF(P428=0,0,R428/P428)</f>
        <v>0.343157894736842</v>
      </c>
      <c r="T428" s="23" t="n">
        <v>0.05</v>
      </c>
    </row>
    <row r="429" customFormat="false" ht="15" hidden="false" customHeight="false" outlineLevel="0" collapsed="false">
      <c r="A429" s="24" t="n">
        <v>428</v>
      </c>
      <c r="B429" s="9" t="s">
        <v>799</v>
      </c>
      <c r="C429" s="25" t="n">
        <v>45809</v>
      </c>
      <c r="D429" s="25" t="n">
        <v>45812</v>
      </c>
      <c r="E429" s="9" t="s">
        <v>167</v>
      </c>
      <c r="F429" s="9" t="s">
        <v>537</v>
      </c>
      <c r="G429" s="9" t="s">
        <v>152</v>
      </c>
      <c r="H429" s="9" t="s">
        <v>208</v>
      </c>
      <c r="I429" s="17" t="s">
        <v>242</v>
      </c>
      <c r="J429" s="17" t="s">
        <v>172</v>
      </c>
      <c r="K429" s="17" t="s">
        <v>305</v>
      </c>
      <c r="L429" s="17" t="s">
        <v>306</v>
      </c>
      <c r="M429" s="26" t="n">
        <v>6</v>
      </c>
      <c r="N429" s="27" t="n">
        <v>145</v>
      </c>
      <c r="O429" s="27" t="n">
        <v>88</v>
      </c>
      <c r="P429" s="27" t="n">
        <f aca="false">ROUND(M429*N429*(1-T429),2)</f>
        <v>826.5</v>
      </c>
      <c r="Q429" s="27" t="n">
        <f aca="false">ROUND(M429*O429,2)</f>
        <v>528</v>
      </c>
      <c r="R429" s="27" t="n">
        <f aca="false">P429-Q429</f>
        <v>298.5</v>
      </c>
      <c r="S429" s="28" t="n">
        <f aca="false">IF(P429=0,0,R429/P429)</f>
        <v>0.361161524500907</v>
      </c>
      <c r="T429" s="28" t="n">
        <v>0.05</v>
      </c>
    </row>
    <row r="430" customFormat="false" ht="15" hidden="false" customHeight="false" outlineLevel="0" collapsed="false">
      <c r="A430" s="19" t="n">
        <v>429</v>
      </c>
      <c r="B430" s="13" t="s">
        <v>800</v>
      </c>
      <c r="C430" s="20" t="n">
        <v>45809</v>
      </c>
      <c r="D430" s="20" t="n">
        <v>45809</v>
      </c>
      <c r="E430" s="13" t="s">
        <v>179</v>
      </c>
      <c r="F430" s="13" t="s">
        <v>801</v>
      </c>
      <c r="G430" s="13" t="s">
        <v>169</v>
      </c>
      <c r="H430" s="13" t="s">
        <v>153</v>
      </c>
      <c r="I430" s="15" t="s">
        <v>236</v>
      </c>
      <c r="J430" s="15" t="s">
        <v>158</v>
      </c>
      <c r="K430" s="15" t="s">
        <v>159</v>
      </c>
      <c r="L430" s="15" t="s">
        <v>160</v>
      </c>
      <c r="M430" s="21" t="n">
        <v>1</v>
      </c>
      <c r="N430" s="22" t="n">
        <v>389</v>
      </c>
      <c r="O430" s="22" t="n">
        <v>235</v>
      </c>
      <c r="P430" s="22" t="n">
        <f aca="false">ROUND(M430*N430*(1-T430),2)</f>
        <v>389</v>
      </c>
      <c r="Q430" s="22" t="n">
        <f aca="false">ROUND(M430*O430,2)</f>
        <v>235</v>
      </c>
      <c r="R430" s="22" t="n">
        <f aca="false">P430-Q430</f>
        <v>154</v>
      </c>
      <c r="S430" s="23" t="n">
        <f aca="false">IF(P430=0,0,R430/P430)</f>
        <v>0.395886889460154</v>
      </c>
      <c r="T430" s="23" t="n">
        <v>0</v>
      </c>
    </row>
    <row r="431" customFormat="false" ht="15" hidden="false" customHeight="false" outlineLevel="0" collapsed="false">
      <c r="A431" s="24" t="n">
        <v>430</v>
      </c>
      <c r="B431" s="9" t="s">
        <v>802</v>
      </c>
      <c r="C431" s="25" t="n">
        <v>45810</v>
      </c>
      <c r="D431" s="25" t="n">
        <v>45814</v>
      </c>
      <c r="E431" s="9" t="s">
        <v>150</v>
      </c>
      <c r="F431" s="9" t="s">
        <v>803</v>
      </c>
      <c r="G431" s="9" t="s">
        <v>169</v>
      </c>
      <c r="H431" s="9" t="s">
        <v>170</v>
      </c>
      <c r="I431" s="17" t="s">
        <v>229</v>
      </c>
      <c r="J431" s="17" t="s">
        <v>172</v>
      </c>
      <c r="K431" s="17" t="s">
        <v>195</v>
      </c>
      <c r="L431" s="17" t="s">
        <v>230</v>
      </c>
      <c r="M431" s="26" t="n">
        <v>1</v>
      </c>
      <c r="N431" s="27" t="n">
        <v>45</v>
      </c>
      <c r="O431" s="27" t="n">
        <v>24</v>
      </c>
      <c r="P431" s="27" t="n">
        <f aca="false">ROUND(M431*N431*(1-T431),2)</f>
        <v>45</v>
      </c>
      <c r="Q431" s="27" t="n">
        <f aca="false">ROUND(M431*O431,2)</f>
        <v>24</v>
      </c>
      <c r="R431" s="27" t="n">
        <f aca="false">P431-Q431</f>
        <v>21</v>
      </c>
      <c r="S431" s="28" t="n">
        <f aca="false">IF(P431=0,0,R431/P431)</f>
        <v>0.466666666666667</v>
      </c>
      <c r="T431" s="28" t="n">
        <v>0</v>
      </c>
    </row>
    <row r="432" customFormat="false" ht="15" hidden="false" customHeight="false" outlineLevel="0" collapsed="false">
      <c r="A432" s="19" t="n">
        <v>431</v>
      </c>
      <c r="B432" s="13" t="s">
        <v>804</v>
      </c>
      <c r="C432" s="20" t="n">
        <v>45810</v>
      </c>
      <c r="D432" s="20" t="n">
        <v>45815</v>
      </c>
      <c r="E432" s="13" t="s">
        <v>150</v>
      </c>
      <c r="F432" s="13" t="s">
        <v>586</v>
      </c>
      <c r="G432" s="13" t="s">
        <v>169</v>
      </c>
      <c r="H432" s="13" t="s">
        <v>153</v>
      </c>
      <c r="I432" s="15" t="s">
        <v>163</v>
      </c>
      <c r="J432" s="15" t="s">
        <v>158</v>
      </c>
      <c r="K432" s="15" t="s">
        <v>199</v>
      </c>
      <c r="L432" s="15" t="s">
        <v>259</v>
      </c>
      <c r="M432" s="21" t="n">
        <v>1</v>
      </c>
      <c r="N432" s="22" t="n">
        <v>320</v>
      </c>
      <c r="O432" s="22" t="n">
        <v>185</v>
      </c>
      <c r="P432" s="22" t="n">
        <f aca="false">ROUND(M432*N432*(1-T432),2)</f>
        <v>320</v>
      </c>
      <c r="Q432" s="22" t="n">
        <f aca="false">ROUND(M432*O432,2)</f>
        <v>185</v>
      </c>
      <c r="R432" s="22" t="n">
        <f aca="false">P432-Q432</f>
        <v>135</v>
      </c>
      <c r="S432" s="23" t="n">
        <f aca="false">IF(P432=0,0,R432/P432)</f>
        <v>0.421875</v>
      </c>
      <c r="T432" s="23" t="n">
        <v>0</v>
      </c>
    </row>
    <row r="433" customFormat="false" ht="15" hidden="false" customHeight="false" outlineLevel="0" collapsed="false">
      <c r="A433" s="24" t="n">
        <v>432</v>
      </c>
      <c r="B433" s="9" t="s">
        <v>804</v>
      </c>
      <c r="C433" s="25" t="n">
        <v>45810</v>
      </c>
      <c r="D433" s="25" t="n">
        <v>45815</v>
      </c>
      <c r="E433" s="9" t="s">
        <v>150</v>
      </c>
      <c r="F433" s="9" t="s">
        <v>586</v>
      </c>
      <c r="G433" s="9" t="s">
        <v>169</v>
      </c>
      <c r="H433" s="9" t="s">
        <v>153</v>
      </c>
      <c r="I433" s="17" t="s">
        <v>163</v>
      </c>
      <c r="J433" s="17" t="s">
        <v>155</v>
      </c>
      <c r="K433" s="17" t="s">
        <v>156</v>
      </c>
      <c r="L433" s="17" t="s">
        <v>157</v>
      </c>
      <c r="M433" s="26" t="n">
        <v>3</v>
      </c>
      <c r="N433" s="27" t="n">
        <v>295</v>
      </c>
      <c r="O433" s="27" t="n">
        <v>235</v>
      </c>
      <c r="P433" s="27" t="n">
        <f aca="false">ROUND(M433*N433*(1-T433),2)</f>
        <v>708</v>
      </c>
      <c r="Q433" s="27" t="n">
        <f aca="false">ROUND(M433*O433,2)</f>
        <v>705</v>
      </c>
      <c r="R433" s="27" t="n">
        <f aca="false">P433-Q433</f>
        <v>3</v>
      </c>
      <c r="S433" s="28" t="n">
        <f aca="false">IF(P433=0,0,R433/P433)</f>
        <v>0.00423728813559322</v>
      </c>
      <c r="T433" s="28" t="n">
        <v>0.2</v>
      </c>
    </row>
    <row r="434" customFormat="false" ht="15" hidden="false" customHeight="false" outlineLevel="0" collapsed="false">
      <c r="A434" s="19" t="n">
        <v>433</v>
      </c>
      <c r="B434" s="13" t="s">
        <v>805</v>
      </c>
      <c r="C434" s="20" t="n">
        <v>45812</v>
      </c>
      <c r="D434" s="20" t="n">
        <v>45816</v>
      </c>
      <c r="E434" s="13" t="s">
        <v>150</v>
      </c>
      <c r="F434" s="13" t="s">
        <v>806</v>
      </c>
      <c r="G434" s="13" t="s">
        <v>177</v>
      </c>
      <c r="H434" s="13" t="s">
        <v>208</v>
      </c>
      <c r="I434" s="15" t="s">
        <v>242</v>
      </c>
      <c r="J434" s="15" t="s">
        <v>155</v>
      </c>
      <c r="K434" s="15" t="s">
        <v>164</v>
      </c>
      <c r="L434" s="15" t="s">
        <v>165</v>
      </c>
      <c r="M434" s="21" t="n">
        <v>3</v>
      </c>
      <c r="N434" s="22" t="n">
        <v>920</v>
      </c>
      <c r="O434" s="22" t="n">
        <v>760</v>
      </c>
      <c r="P434" s="22" t="n">
        <f aca="false">ROUND(M434*N434*(1-T434),2)</f>
        <v>2208</v>
      </c>
      <c r="Q434" s="22" t="n">
        <f aca="false">ROUND(M434*O434,2)</f>
        <v>2280</v>
      </c>
      <c r="R434" s="22" t="n">
        <f aca="false">P434-Q434</f>
        <v>-72</v>
      </c>
      <c r="S434" s="23" t="n">
        <f aca="false">IF(P434=0,0,R434/P434)</f>
        <v>-0.0326086956521739</v>
      </c>
      <c r="T434" s="23" t="n">
        <v>0.2</v>
      </c>
    </row>
    <row r="435" customFormat="false" ht="15" hidden="false" customHeight="false" outlineLevel="0" collapsed="false">
      <c r="A435" s="24" t="n">
        <v>434</v>
      </c>
      <c r="B435" s="9" t="s">
        <v>805</v>
      </c>
      <c r="C435" s="25" t="n">
        <v>45812</v>
      </c>
      <c r="D435" s="25" t="n">
        <v>45816</v>
      </c>
      <c r="E435" s="9" t="s">
        <v>150</v>
      </c>
      <c r="F435" s="9" t="s">
        <v>806</v>
      </c>
      <c r="G435" s="9" t="s">
        <v>177</v>
      </c>
      <c r="H435" s="9" t="s">
        <v>208</v>
      </c>
      <c r="I435" s="17" t="s">
        <v>242</v>
      </c>
      <c r="J435" s="17" t="s">
        <v>155</v>
      </c>
      <c r="K435" s="17" t="s">
        <v>288</v>
      </c>
      <c r="L435" s="17" t="s">
        <v>289</v>
      </c>
      <c r="M435" s="26" t="n">
        <v>3</v>
      </c>
      <c r="N435" s="27" t="n">
        <v>185</v>
      </c>
      <c r="O435" s="27" t="n">
        <v>110</v>
      </c>
      <c r="P435" s="27" t="n">
        <f aca="false">ROUND(M435*N435*(1-T435),2)</f>
        <v>471.75</v>
      </c>
      <c r="Q435" s="27" t="n">
        <f aca="false">ROUND(M435*O435,2)</f>
        <v>330</v>
      </c>
      <c r="R435" s="27" t="n">
        <f aca="false">P435-Q435</f>
        <v>141.75</v>
      </c>
      <c r="S435" s="28" t="n">
        <f aca="false">IF(P435=0,0,R435/P435)</f>
        <v>0.300476947535771</v>
      </c>
      <c r="T435" s="28" t="n">
        <v>0.15</v>
      </c>
    </row>
    <row r="436" customFormat="false" ht="15" hidden="false" customHeight="false" outlineLevel="0" collapsed="false">
      <c r="A436" s="19" t="n">
        <v>435</v>
      </c>
      <c r="B436" s="13" t="s">
        <v>807</v>
      </c>
      <c r="C436" s="20" t="n">
        <v>45812</v>
      </c>
      <c r="D436" s="20" t="n">
        <v>45814</v>
      </c>
      <c r="E436" s="13" t="s">
        <v>184</v>
      </c>
      <c r="F436" s="13" t="s">
        <v>808</v>
      </c>
      <c r="G436" s="13" t="s">
        <v>169</v>
      </c>
      <c r="H436" s="13" t="s">
        <v>153</v>
      </c>
      <c r="I436" s="15" t="s">
        <v>233</v>
      </c>
      <c r="J436" s="15" t="s">
        <v>158</v>
      </c>
      <c r="K436" s="15" t="s">
        <v>199</v>
      </c>
      <c r="L436" s="15" t="s">
        <v>200</v>
      </c>
      <c r="M436" s="21" t="n">
        <v>3</v>
      </c>
      <c r="N436" s="22" t="n">
        <v>449</v>
      </c>
      <c r="O436" s="22" t="n">
        <v>275</v>
      </c>
      <c r="P436" s="22" t="n">
        <f aca="false">ROUND(M436*N436*(1-T436),2)</f>
        <v>1144.95</v>
      </c>
      <c r="Q436" s="22" t="n">
        <f aca="false">ROUND(M436*O436,2)</f>
        <v>825</v>
      </c>
      <c r="R436" s="22" t="n">
        <f aca="false">P436-Q436</f>
        <v>319.95</v>
      </c>
      <c r="S436" s="23" t="n">
        <f aca="false">IF(P436=0,0,R436/P436)</f>
        <v>0.279444517227827</v>
      </c>
      <c r="T436" s="23" t="n">
        <v>0.15</v>
      </c>
    </row>
    <row r="437" customFormat="false" ht="15" hidden="false" customHeight="false" outlineLevel="0" collapsed="false">
      <c r="A437" s="24" t="n">
        <v>436</v>
      </c>
      <c r="B437" s="9" t="s">
        <v>809</v>
      </c>
      <c r="C437" s="25" t="n">
        <v>45812</v>
      </c>
      <c r="D437" s="25" t="n">
        <v>45813</v>
      </c>
      <c r="E437" s="9" t="s">
        <v>184</v>
      </c>
      <c r="F437" s="9" t="s">
        <v>185</v>
      </c>
      <c r="G437" s="9" t="s">
        <v>177</v>
      </c>
      <c r="H437" s="9" t="s">
        <v>170</v>
      </c>
      <c r="I437" s="17" t="s">
        <v>229</v>
      </c>
      <c r="J437" s="17" t="s">
        <v>172</v>
      </c>
      <c r="K437" s="17" t="s">
        <v>204</v>
      </c>
      <c r="L437" s="17" t="s">
        <v>205</v>
      </c>
      <c r="M437" s="26" t="n">
        <v>7</v>
      </c>
      <c r="N437" s="27" t="n">
        <v>195</v>
      </c>
      <c r="O437" s="27" t="n">
        <v>122</v>
      </c>
      <c r="P437" s="27" t="n">
        <f aca="false">ROUND(M437*N437*(1-T437),2)</f>
        <v>1365</v>
      </c>
      <c r="Q437" s="27" t="n">
        <f aca="false">ROUND(M437*O437,2)</f>
        <v>854</v>
      </c>
      <c r="R437" s="27" t="n">
        <f aca="false">P437-Q437</f>
        <v>511</v>
      </c>
      <c r="S437" s="28" t="n">
        <f aca="false">IF(P437=0,0,R437/P437)</f>
        <v>0.374358974358974</v>
      </c>
      <c r="T437" s="28" t="n">
        <v>0</v>
      </c>
    </row>
    <row r="438" customFormat="false" ht="15" hidden="false" customHeight="false" outlineLevel="0" collapsed="false">
      <c r="A438" s="19" t="n">
        <v>437</v>
      </c>
      <c r="B438" s="13" t="s">
        <v>809</v>
      </c>
      <c r="C438" s="20" t="n">
        <v>45812</v>
      </c>
      <c r="D438" s="20" t="n">
        <v>45813</v>
      </c>
      <c r="E438" s="13" t="s">
        <v>184</v>
      </c>
      <c r="F438" s="13" t="s">
        <v>185</v>
      </c>
      <c r="G438" s="13" t="s">
        <v>177</v>
      </c>
      <c r="H438" s="13" t="s">
        <v>170</v>
      </c>
      <c r="I438" s="15" t="s">
        <v>229</v>
      </c>
      <c r="J438" s="15" t="s">
        <v>155</v>
      </c>
      <c r="K438" s="15" t="s">
        <v>288</v>
      </c>
      <c r="L438" s="15" t="s">
        <v>312</v>
      </c>
      <c r="M438" s="21" t="n">
        <v>3</v>
      </c>
      <c r="N438" s="22" t="n">
        <v>75</v>
      </c>
      <c r="O438" s="22" t="n">
        <v>38</v>
      </c>
      <c r="P438" s="22" t="n">
        <f aca="false">ROUND(M438*N438*(1-T438),2)</f>
        <v>225</v>
      </c>
      <c r="Q438" s="22" t="n">
        <f aca="false">ROUND(M438*O438,2)</f>
        <v>114</v>
      </c>
      <c r="R438" s="22" t="n">
        <f aca="false">P438-Q438</f>
        <v>111</v>
      </c>
      <c r="S438" s="23" t="n">
        <f aca="false">IF(P438=0,0,R438/P438)</f>
        <v>0.493333333333333</v>
      </c>
      <c r="T438" s="23" t="n">
        <v>0</v>
      </c>
    </row>
    <row r="439" customFormat="false" ht="15" hidden="false" customHeight="false" outlineLevel="0" collapsed="false">
      <c r="A439" s="24" t="n">
        <v>438</v>
      </c>
      <c r="B439" s="9" t="s">
        <v>810</v>
      </c>
      <c r="C439" s="25" t="n">
        <v>45813</v>
      </c>
      <c r="D439" s="25" t="n">
        <v>45818</v>
      </c>
      <c r="E439" s="9" t="s">
        <v>150</v>
      </c>
      <c r="F439" s="9" t="s">
        <v>811</v>
      </c>
      <c r="G439" s="9" t="s">
        <v>169</v>
      </c>
      <c r="H439" s="9" t="s">
        <v>153</v>
      </c>
      <c r="I439" s="17" t="s">
        <v>233</v>
      </c>
      <c r="J439" s="17" t="s">
        <v>172</v>
      </c>
      <c r="K439" s="17" t="s">
        <v>305</v>
      </c>
      <c r="L439" s="17" t="s">
        <v>306</v>
      </c>
      <c r="M439" s="26" t="n">
        <v>3</v>
      </c>
      <c r="N439" s="27" t="n">
        <v>145</v>
      </c>
      <c r="O439" s="27" t="n">
        <v>88</v>
      </c>
      <c r="P439" s="27" t="n">
        <f aca="false">ROUND(M439*N439*(1-T439),2)</f>
        <v>413.25</v>
      </c>
      <c r="Q439" s="27" t="n">
        <f aca="false">ROUND(M439*O439,2)</f>
        <v>264</v>
      </c>
      <c r="R439" s="27" t="n">
        <f aca="false">P439-Q439</f>
        <v>149.25</v>
      </c>
      <c r="S439" s="28" t="n">
        <f aca="false">IF(P439=0,0,R439/P439)</f>
        <v>0.361161524500907</v>
      </c>
      <c r="T439" s="28" t="n">
        <v>0.05</v>
      </c>
    </row>
    <row r="440" customFormat="false" ht="15" hidden="false" customHeight="false" outlineLevel="0" collapsed="false">
      <c r="A440" s="19" t="n">
        <v>439</v>
      </c>
      <c r="B440" s="13" t="s">
        <v>812</v>
      </c>
      <c r="C440" s="20" t="n">
        <v>45814</v>
      </c>
      <c r="D440" s="20" t="n">
        <v>45819</v>
      </c>
      <c r="E440" s="13" t="s">
        <v>150</v>
      </c>
      <c r="F440" s="13" t="s">
        <v>813</v>
      </c>
      <c r="G440" s="13" t="s">
        <v>169</v>
      </c>
      <c r="H440" s="13" t="s">
        <v>153</v>
      </c>
      <c r="I440" s="15" t="s">
        <v>154</v>
      </c>
      <c r="J440" s="15" t="s">
        <v>172</v>
      </c>
      <c r="K440" s="15" t="s">
        <v>195</v>
      </c>
      <c r="L440" s="15" t="s">
        <v>230</v>
      </c>
      <c r="M440" s="21" t="n">
        <v>4</v>
      </c>
      <c r="N440" s="22" t="n">
        <v>45</v>
      </c>
      <c r="O440" s="22" t="n">
        <v>24</v>
      </c>
      <c r="P440" s="22" t="n">
        <f aca="false">ROUND(M440*N440*(1-T440),2)</f>
        <v>171</v>
      </c>
      <c r="Q440" s="22" t="n">
        <f aca="false">ROUND(M440*O440,2)</f>
        <v>96</v>
      </c>
      <c r="R440" s="22" t="n">
        <f aca="false">P440-Q440</f>
        <v>75</v>
      </c>
      <c r="S440" s="23" t="n">
        <f aca="false">IF(P440=0,0,R440/P440)</f>
        <v>0.43859649122807</v>
      </c>
      <c r="T440" s="23" t="n">
        <v>0.05</v>
      </c>
    </row>
    <row r="441" customFormat="false" ht="15" hidden="false" customHeight="false" outlineLevel="0" collapsed="false">
      <c r="A441" s="24" t="n">
        <v>440</v>
      </c>
      <c r="B441" s="9" t="s">
        <v>814</v>
      </c>
      <c r="C441" s="25" t="n">
        <v>45814</v>
      </c>
      <c r="D441" s="25" t="n">
        <v>45818</v>
      </c>
      <c r="E441" s="9" t="s">
        <v>150</v>
      </c>
      <c r="F441" s="9" t="s">
        <v>641</v>
      </c>
      <c r="G441" s="9" t="s">
        <v>152</v>
      </c>
      <c r="H441" s="9" t="s">
        <v>153</v>
      </c>
      <c r="I441" s="17" t="s">
        <v>181</v>
      </c>
      <c r="J441" s="17" t="s">
        <v>172</v>
      </c>
      <c r="K441" s="17" t="s">
        <v>195</v>
      </c>
      <c r="L441" s="17" t="s">
        <v>230</v>
      </c>
      <c r="M441" s="26" t="n">
        <v>4</v>
      </c>
      <c r="N441" s="27" t="n">
        <v>45</v>
      </c>
      <c r="O441" s="27" t="n">
        <v>24</v>
      </c>
      <c r="P441" s="27" t="n">
        <f aca="false">ROUND(M441*N441*(1-T441),2)</f>
        <v>180</v>
      </c>
      <c r="Q441" s="27" t="n">
        <f aca="false">ROUND(M441*O441,2)</f>
        <v>96</v>
      </c>
      <c r="R441" s="27" t="n">
        <f aca="false">P441-Q441</f>
        <v>84</v>
      </c>
      <c r="S441" s="28" t="n">
        <f aca="false">IF(P441=0,0,R441/P441)</f>
        <v>0.466666666666667</v>
      </c>
      <c r="T441" s="28" t="n">
        <v>0</v>
      </c>
    </row>
    <row r="442" customFormat="false" ht="15" hidden="false" customHeight="false" outlineLevel="0" collapsed="false">
      <c r="A442" s="19" t="n">
        <v>441</v>
      </c>
      <c r="B442" s="13" t="s">
        <v>815</v>
      </c>
      <c r="C442" s="20" t="n">
        <v>45815</v>
      </c>
      <c r="D442" s="20" t="n">
        <v>45817</v>
      </c>
      <c r="E442" s="13" t="s">
        <v>184</v>
      </c>
      <c r="F442" s="13" t="s">
        <v>783</v>
      </c>
      <c r="G442" s="13" t="s">
        <v>169</v>
      </c>
      <c r="H442" s="13" t="s">
        <v>170</v>
      </c>
      <c r="I442" s="15" t="s">
        <v>171</v>
      </c>
      <c r="J442" s="15" t="s">
        <v>155</v>
      </c>
      <c r="K442" s="15" t="s">
        <v>288</v>
      </c>
      <c r="L442" s="15" t="s">
        <v>289</v>
      </c>
      <c r="M442" s="21" t="n">
        <v>2</v>
      </c>
      <c r="N442" s="22" t="n">
        <v>185</v>
      </c>
      <c r="O442" s="22" t="n">
        <v>110</v>
      </c>
      <c r="P442" s="22" t="n">
        <f aca="false">ROUND(M442*N442*(1-T442),2)</f>
        <v>370</v>
      </c>
      <c r="Q442" s="22" t="n">
        <f aca="false">ROUND(M442*O442,2)</f>
        <v>220</v>
      </c>
      <c r="R442" s="22" t="n">
        <f aca="false">P442-Q442</f>
        <v>150</v>
      </c>
      <c r="S442" s="23" t="n">
        <f aca="false">IF(P442=0,0,R442/P442)</f>
        <v>0.405405405405405</v>
      </c>
      <c r="T442" s="23" t="n">
        <v>0</v>
      </c>
    </row>
    <row r="443" customFormat="false" ht="15" hidden="false" customHeight="false" outlineLevel="0" collapsed="false">
      <c r="A443" s="24" t="n">
        <v>442</v>
      </c>
      <c r="B443" s="9" t="s">
        <v>816</v>
      </c>
      <c r="C443" s="25" t="n">
        <v>45815</v>
      </c>
      <c r="D443" s="25" t="n">
        <v>45818</v>
      </c>
      <c r="E443" s="9" t="s">
        <v>167</v>
      </c>
      <c r="F443" s="9" t="s">
        <v>710</v>
      </c>
      <c r="G443" s="9" t="s">
        <v>169</v>
      </c>
      <c r="H443" s="9" t="s">
        <v>208</v>
      </c>
      <c r="I443" s="17" t="s">
        <v>209</v>
      </c>
      <c r="J443" s="17" t="s">
        <v>172</v>
      </c>
      <c r="K443" s="17" t="s">
        <v>204</v>
      </c>
      <c r="L443" s="17" t="s">
        <v>205</v>
      </c>
      <c r="M443" s="26" t="n">
        <v>3</v>
      </c>
      <c r="N443" s="27" t="n">
        <v>195</v>
      </c>
      <c r="O443" s="27" t="n">
        <v>122</v>
      </c>
      <c r="P443" s="27" t="n">
        <f aca="false">ROUND(M443*N443*(1-T443),2)</f>
        <v>585</v>
      </c>
      <c r="Q443" s="27" t="n">
        <f aca="false">ROUND(M443*O443,2)</f>
        <v>366</v>
      </c>
      <c r="R443" s="27" t="n">
        <f aca="false">P443-Q443</f>
        <v>219</v>
      </c>
      <c r="S443" s="28" t="n">
        <f aca="false">IF(P443=0,0,R443/P443)</f>
        <v>0.374358974358974</v>
      </c>
      <c r="T443" s="28" t="n">
        <v>0</v>
      </c>
    </row>
    <row r="444" customFormat="false" ht="15" hidden="false" customHeight="false" outlineLevel="0" collapsed="false">
      <c r="A444" s="19" t="n">
        <v>443</v>
      </c>
      <c r="B444" s="13" t="s">
        <v>817</v>
      </c>
      <c r="C444" s="20" t="n">
        <v>45815</v>
      </c>
      <c r="D444" s="20" t="n">
        <v>45821</v>
      </c>
      <c r="E444" s="13" t="s">
        <v>150</v>
      </c>
      <c r="F444" s="13" t="s">
        <v>788</v>
      </c>
      <c r="G444" s="13" t="s">
        <v>177</v>
      </c>
      <c r="H444" s="13" t="s">
        <v>153</v>
      </c>
      <c r="I444" s="15" t="s">
        <v>154</v>
      </c>
      <c r="J444" s="15" t="s">
        <v>155</v>
      </c>
      <c r="K444" s="15" t="s">
        <v>164</v>
      </c>
      <c r="L444" s="15" t="s">
        <v>257</v>
      </c>
      <c r="M444" s="21" t="n">
        <v>2</v>
      </c>
      <c r="N444" s="22" t="n">
        <v>560</v>
      </c>
      <c r="O444" s="22" t="n">
        <v>445</v>
      </c>
      <c r="P444" s="22" t="n">
        <f aca="false">ROUND(M444*N444*(1-T444),2)</f>
        <v>1008</v>
      </c>
      <c r="Q444" s="22" t="n">
        <f aca="false">ROUND(M444*O444,2)</f>
        <v>890</v>
      </c>
      <c r="R444" s="22" t="n">
        <f aca="false">P444-Q444</f>
        <v>118</v>
      </c>
      <c r="S444" s="23" t="n">
        <f aca="false">IF(P444=0,0,R444/P444)</f>
        <v>0.117063492063492</v>
      </c>
      <c r="T444" s="23" t="n">
        <v>0.1</v>
      </c>
    </row>
    <row r="445" customFormat="false" ht="15" hidden="false" customHeight="false" outlineLevel="0" collapsed="false">
      <c r="A445" s="24" t="n">
        <v>444</v>
      </c>
      <c r="B445" s="9" t="s">
        <v>818</v>
      </c>
      <c r="C445" s="25" t="n">
        <v>45816</v>
      </c>
      <c r="D445" s="25" t="n">
        <v>45820</v>
      </c>
      <c r="E445" s="9" t="s">
        <v>150</v>
      </c>
      <c r="F445" s="9" t="s">
        <v>320</v>
      </c>
      <c r="G445" s="9" t="s">
        <v>177</v>
      </c>
      <c r="H445" s="9" t="s">
        <v>186</v>
      </c>
      <c r="I445" s="17" t="s">
        <v>224</v>
      </c>
      <c r="J445" s="17" t="s">
        <v>172</v>
      </c>
      <c r="K445" s="17" t="s">
        <v>173</v>
      </c>
      <c r="L445" s="17" t="s">
        <v>174</v>
      </c>
      <c r="M445" s="26" t="n">
        <v>1</v>
      </c>
      <c r="N445" s="27" t="n">
        <v>64</v>
      </c>
      <c r="O445" s="27" t="n">
        <v>49</v>
      </c>
      <c r="P445" s="27" t="n">
        <f aca="false">ROUND(M445*N445*(1-T445),2)</f>
        <v>48</v>
      </c>
      <c r="Q445" s="27" t="n">
        <f aca="false">ROUND(M445*O445,2)</f>
        <v>49</v>
      </c>
      <c r="R445" s="27" t="n">
        <f aca="false">P445-Q445</f>
        <v>-1</v>
      </c>
      <c r="S445" s="28" t="n">
        <f aca="false">IF(P445=0,0,R445/P445)</f>
        <v>-0.0208333333333333</v>
      </c>
      <c r="T445" s="28" t="n">
        <v>0.25</v>
      </c>
    </row>
    <row r="446" customFormat="false" ht="15" hidden="false" customHeight="false" outlineLevel="0" collapsed="false">
      <c r="A446" s="19" t="n">
        <v>445</v>
      </c>
      <c r="B446" s="13" t="s">
        <v>819</v>
      </c>
      <c r="C446" s="20" t="n">
        <v>45816</v>
      </c>
      <c r="D446" s="20" t="n">
        <v>45822</v>
      </c>
      <c r="E446" s="13" t="s">
        <v>150</v>
      </c>
      <c r="F446" s="13" t="s">
        <v>820</v>
      </c>
      <c r="G446" s="13" t="s">
        <v>169</v>
      </c>
      <c r="H446" s="13" t="s">
        <v>153</v>
      </c>
      <c r="I446" s="15" t="s">
        <v>236</v>
      </c>
      <c r="J446" s="15" t="s">
        <v>172</v>
      </c>
      <c r="K446" s="15" t="s">
        <v>305</v>
      </c>
      <c r="L446" s="15" t="s">
        <v>306</v>
      </c>
      <c r="M446" s="21" t="n">
        <v>2</v>
      </c>
      <c r="N446" s="22" t="n">
        <v>145</v>
      </c>
      <c r="O446" s="22" t="n">
        <v>88</v>
      </c>
      <c r="P446" s="22" t="n">
        <f aca="false">ROUND(M446*N446*(1-T446),2)</f>
        <v>290</v>
      </c>
      <c r="Q446" s="22" t="n">
        <f aca="false">ROUND(M446*O446,2)</f>
        <v>176</v>
      </c>
      <c r="R446" s="22" t="n">
        <f aca="false">P446-Q446</f>
        <v>114</v>
      </c>
      <c r="S446" s="23" t="n">
        <f aca="false">IF(P446=0,0,R446/P446)</f>
        <v>0.393103448275862</v>
      </c>
      <c r="T446" s="23" t="n">
        <v>0</v>
      </c>
    </row>
    <row r="447" customFormat="false" ht="15" hidden="false" customHeight="false" outlineLevel="0" collapsed="false">
      <c r="A447" s="24" t="n">
        <v>446</v>
      </c>
      <c r="B447" s="9" t="s">
        <v>821</v>
      </c>
      <c r="C447" s="25" t="n">
        <v>45816</v>
      </c>
      <c r="D447" s="25" t="n">
        <v>45822</v>
      </c>
      <c r="E447" s="9" t="s">
        <v>150</v>
      </c>
      <c r="F447" s="9" t="s">
        <v>713</v>
      </c>
      <c r="G447" s="9" t="s">
        <v>177</v>
      </c>
      <c r="H447" s="9" t="s">
        <v>208</v>
      </c>
      <c r="I447" s="17" t="s">
        <v>242</v>
      </c>
      <c r="J447" s="17" t="s">
        <v>172</v>
      </c>
      <c r="K447" s="17" t="s">
        <v>204</v>
      </c>
      <c r="L447" s="17" t="s">
        <v>205</v>
      </c>
      <c r="M447" s="26" t="n">
        <v>5</v>
      </c>
      <c r="N447" s="27" t="n">
        <v>195</v>
      </c>
      <c r="O447" s="27" t="n">
        <v>122</v>
      </c>
      <c r="P447" s="27" t="n">
        <f aca="false">ROUND(M447*N447*(1-T447),2)</f>
        <v>975</v>
      </c>
      <c r="Q447" s="27" t="n">
        <f aca="false">ROUND(M447*O447,2)</f>
        <v>610</v>
      </c>
      <c r="R447" s="27" t="n">
        <f aca="false">P447-Q447</f>
        <v>365</v>
      </c>
      <c r="S447" s="28" t="n">
        <f aca="false">IF(P447=0,0,R447/P447)</f>
        <v>0.374358974358974</v>
      </c>
      <c r="T447" s="28" t="n">
        <v>0</v>
      </c>
    </row>
    <row r="448" customFormat="false" ht="15" hidden="false" customHeight="false" outlineLevel="0" collapsed="false">
      <c r="A448" s="19" t="n">
        <v>447</v>
      </c>
      <c r="B448" s="13" t="s">
        <v>822</v>
      </c>
      <c r="C448" s="20" t="n">
        <v>45816</v>
      </c>
      <c r="D448" s="20" t="n">
        <v>45820</v>
      </c>
      <c r="E448" s="13" t="s">
        <v>150</v>
      </c>
      <c r="F448" s="13" t="s">
        <v>823</v>
      </c>
      <c r="G448" s="13" t="s">
        <v>177</v>
      </c>
      <c r="H448" s="13" t="s">
        <v>208</v>
      </c>
      <c r="I448" s="15" t="s">
        <v>247</v>
      </c>
      <c r="J448" s="15" t="s">
        <v>155</v>
      </c>
      <c r="K448" s="15" t="s">
        <v>288</v>
      </c>
      <c r="L448" s="15" t="s">
        <v>289</v>
      </c>
      <c r="M448" s="21" t="n">
        <v>1</v>
      </c>
      <c r="N448" s="22" t="n">
        <v>185</v>
      </c>
      <c r="O448" s="22" t="n">
        <v>110</v>
      </c>
      <c r="P448" s="22" t="n">
        <f aca="false">ROUND(M448*N448*(1-T448),2)</f>
        <v>148</v>
      </c>
      <c r="Q448" s="22" t="n">
        <f aca="false">ROUND(M448*O448,2)</f>
        <v>110</v>
      </c>
      <c r="R448" s="22" t="n">
        <f aca="false">P448-Q448</f>
        <v>38</v>
      </c>
      <c r="S448" s="23" t="n">
        <f aca="false">IF(P448=0,0,R448/P448)</f>
        <v>0.256756756756757</v>
      </c>
      <c r="T448" s="23" t="n">
        <v>0.2</v>
      </c>
    </row>
    <row r="449" customFormat="false" ht="15" hidden="false" customHeight="false" outlineLevel="0" collapsed="false">
      <c r="A449" s="24" t="n">
        <v>448</v>
      </c>
      <c r="B449" s="9" t="s">
        <v>824</v>
      </c>
      <c r="C449" s="25" t="n">
        <v>45817</v>
      </c>
      <c r="D449" s="25" t="n">
        <v>45817</v>
      </c>
      <c r="E449" s="9" t="s">
        <v>179</v>
      </c>
      <c r="F449" s="9" t="s">
        <v>374</v>
      </c>
      <c r="G449" s="9" t="s">
        <v>177</v>
      </c>
      <c r="H449" s="9" t="s">
        <v>186</v>
      </c>
      <c r="I449" s="17" t="s">
        <v>477</v>
      </c>
      <c r="J449" s="17" t="s">
        <v>172</v>
      </c>
      <c r="K449" s="17" t="s">
        <v>204</v>
      </c>
      <c r="L449" s="17" t="s">
        <v>341</v>
      </c>
      <c r="M449" s="26" t="n">
        <v>1</v>
      </c>
      <c r="N449" s="27" t="n">
        <v>68</v>
      </c>
      <c r="O449" s="27" t="n">
        <v>36</v>
      </c>
      <c r="P449" s="27" t="n">
        <f aca="false">ROUND(M449*N449*(1-T449),2)</f>
        <v>64.6</v>
      </c>
      <c r="Q449" s="27" t="n">
        <f aca="false">ROUND(M449*O449,2)</f>
        <v>36</v>
      </c>
      <c r="R449" s="27" t="n">
        <f aca="false">P449-Q449</f>
        <v>28.6</v>
      </c>
      <c r="S449" s="28" t="n">
        <f aca="false">IF(P449=0,0,R449/P449)</f>
        <v>0.442724458204334</v>
      </c>
      <c r="T449" s="28" t="n">
        <v>0.05</v>
      </c>
    </row>
    <row r="450" customFormat="false" ht="15" hidden="false" customHeight="false" outlineLevel="0" collapsed="false">
      <c r="A450" s="19" t="n">
        <v>449</v>
      </c>
      <c r="B450" s="13" t="s">
        <v>824</v>
      </c>
      <c r="C450" s="20" t="n">
        <v>45817</v>
      </c>
      <c r="D450" s="20" t="n">
        <v>45817</v>
      </c>
      <c r="E450" s="13" t="s">
        <v>179</v>
      </c>
      <c r="F450" s="13" t="s">
        <v>374</v>
      </c>
      <c r="G450" s="13" t="s">
        <v>177</v>
      </c>
      <c r="H450" s="13" t="s">
        <v>186</v>
      </c>
      <c r="I450" s="15" t="s">
        <v>477</v>
      </c>
      <c r="J450" s="15" t="s">
        <v>172</v>
      </c>
      <c r="K450" s="15" t="s">
        <v>173</v>
      </c>
      <c r="L450" s="15" t="s">
        <v>237</v>
      </c>
      <c r="M450" s="21" t="n">
        <v>5</v>
      </c>
      <c r="N450" s="22" t="n">
        <v>42</v>
      </c>
      <c r="O450" s="22" t="n">
        <v>21</v>
      </c>
      <c r="P450" s="22" t="n">
        <f aca="false">ROUND(M450*N450*(1-T450),2)</f>
        <v>210</v>
      </c>
      <c r="Q450" s="22" t="n">
        <f aca="false">ROUND(M450*O450,2)</f>
        <v>105</v>
      </c>
      <c r="R450" s="22" t="n">
        <f aca="false">P450-Q450</f>
        <v>105</v>
      </c>
      <c r="S450" s="23" t="n">
        <f aca="false">IF(P450=0,0,R450/P450)</f>
        <v>0.5</v>
      </c>
      <c r="T450" s="23" t="n">
        <v>0</v>
      </c>
    </row>
    <row r="451" customFormat="false" ht="15" hidden="false" customHeight="false" outlineLevel="0" collapsed="false">
      <c r="A451" s="24" t="n">
        <v>450</v>
      </c>
      <c r="B451" s="9" t="s">
        <v>825</v>
      </c>
      <c r="C451" s="25" t="n">
        <v>45817</v>
      </c>
      <c r="D451" s="25" t="n">
        <v>45821</v>
      </c>
      <c r="E451" s="9" t="s">
        <v>150</v>
      </c>
      <c r="F451" s="9" t="s">
        <v>352</v>
      </c>
      <c r="G451" s="9" t="s">
        <v>177</v>
      </c>
      <c r="H451" s="9" t="s">
        <v>170</v>
      </c>
      <c r="I451" s="17" t="s">
        <v>451</v>
      </c>
      <c r="J451" s="17" t="s">
        <v>172</v>
      </c>
      <c r="K451" s="17" t="s">
        <v>305</v>
      </c>
      <c r="L451" s="17" t="s">
        <v>306</v>
      </c>
      <c r="M451" s="26" t="n">
        <v>2</v>
      </c>
      <c r="N451" s="27" t="n">
        <v>145</v>
      </c>
      <c r="O451" s="27" t="n">
        <v>88</v>
      </c>
      <c r="P451" s="27" t="n">
        <f aca="false">ROUND(M451*N451*(1-T451),2)</f>
        <v>261</v>
      </c>
      <c r="Q451" s="27" t="n">
        <f aca="false">ROUND(M451*O451,2)</f>
        <v>176</v>
      </c>
      <c r="R451" s="27" t="n">
        <f aca="false">P451-Q451</f>
        <v>85</v>
      </c>
      <c r="S451" s="28" t="n">
        <f aca="false">IF(P451=0,0,R451/P451)</f>
        <v>0.325670498084291</v>
      </c>
      <c r="T451" s="28" t="n">
        <v>0.1</v>
      </c>
    </row>
    <row r="452" customFormat="false" ht="15" hidden="false" customHeight="false" outlineLevel="0" collapsed="false">
      <c r="A452" s="19" t="n">
        <v>451</v>
      </c>
      <c r="B452" s="13" t="s">
        <v>826</v>
      </c>
      <c r="C452" s="20" t="n">
        <v>45818</v>
      </c>
      <c r="D452" s="20" t="n">
        <v>45823</v>
      </c>
      <c r="E452" s="13" t="s">
        <v>150</v>
      </c>
      <c r="F452" s="13" t="s">
        <v>827</v>
      </c>
      <c r="G452" s="13" t="s">
        <v>169</v>
      </c>
      <c r="H452" s="13" t="s">
        <v>208</v>
      </c>
      <c r="I452" s="15" t="s">
        <v>247</v>
      </c>
      <c r="J452" s="15" t="s">
        <v>158</v>
      </c>
      <c r="K452" s="15" t="s">
        <v>210</v>
      </c>
      <c r="L452" s="15" t="s">
        <v>265</v>
      </c>
      <c r="M452" s="21" t="n">
        <v>1</v>
      </c>
      <c r="N452" s="22" t="n">
        <v>790</v>
      </c>
      <c r="O452" s="22" t="n">
        <v>645</v>
      </c>
      <c r="P452" s="22" t="n">
        <f aca="false">ROUND(M452*N452*(1-T452),2)</f>
        <v>592.5</v>
      </c>
      <c r="Q452" s="22" t="n">
        <f aca="false">ROUND(M452*O452,2)</f>
        <v>645</v>
      </c>
      <c r="R452" s="22" t="n">
        <f aca="false">P452-Q452</f>
        <v>-52.5</v>
      </c>
      <c r="S452" s="23" t="n">
        <f aca="false">IF(P452=0,0,R452/P452)</f>
        <v>-0.0886075949367089</v>
      </c>
      <c r="T452" s="23" t="n">
        <v>0.25</v>
      </c>
    </row>
    <row r="453" customFormat="false" ht="15" hidden="false" customHeight="false" outlineLevel="0" collapsed="false">
      <c r="A453" s="24" t="n">
        <v>452</v>
      </c>
      <c r="B453" s="9" t="s">
        <v>828</v>
      </c>
      <c r="C453" s="25" t="n">
        <v>45818</v>
      </c>
      <c r="D453" s="25" t="n">
        <v>45822</v>
      </c>
      <c r="E453" s="9" t="s">
        <v>150</v>
      </c>
      <c r="F453" s="9" t="s">
        <v>338</v>
      </c>
      <c r="G453" s="9" t="s">
        <v>169</v>
      </c>
      <c r="H453" s="9" t="s">
        <v>186</v>
      </c>
      <c r="I453" s="17" t="s">
        <v>203</v>
      </c>
      <c r="J453" s="17" t="s">
        <v>172</v>
      </c>
      <c r="K453" s="17" t="s">
        <v>195</v>
      </c>
      <c r="L453" s="17" t="s">
        <v>196</v>
      </c>
      <c r="M453" s="26" t="n">
        <v>4</v>
      </c>
      <c r="N453" s="27" t="n">
        <v>58</v>
      </c>
      <c r="O453" s="27" t="n">
        <v>31</v>
      </c>
      <c r="P453" s="27" t="n">
        <f aca="false">ROUND(M453*N453*(1-T453),2)</f>
        <v>232</v>
      </c>
      <c r="Q453" s="27" t="n">
        <f aca="false">ROUND(M453*O453,2)</f>
        <v>124</v>
      </c>
      <c r="R453" s="27" t="n">
        <f aca="false">P453-Q453</f>
        <v>108</v>
      </c>
      <c r="S453" s="28" t="n">
        <f aca="false">IF(P453=0,0,R453/P453)</f>
        <v>0.46551724137931</v>
      </c>
      <c r="T453" s="28" t="n">
        <v>0</v>
      </c>
    </row>
    <row r="454" customFormat="false" ht="15" hidden="false" customHeight="false" outlineLevel="0" collapsed="false">
      <c r="A454" s="19" t="n">
        <v>453</v>
      </c>
      <c r="B454" s="13" t="s">
        <v>829</v>
      </c>
      <c r="C454" s="20" t="n">
        <v>45819</v>
      </c>
      <c r="D454" s="20" t="n">
        <v>45825</v>
      </c>
      <c r="E454" s="13" t="s">
        <v>150</v>
      </c>
      <c r="F454" s="13" t="s">
        <v>830</v>
      </c>
      <c r="G454" s="13" t="s">
        <v>177</v>
      </c>
      <c r="H454" s="13" t="s">
        <v>153</v>
      </c>
      <c r="I454" s="15" t="s">
        <v>233</v>
      </c>
      <c r="J454" s="15" t="s">
        <v>158</v>
      </c>
      <c r="K454" s="15" t="s">
        <v>199</v>
      </c>
      <c r="L454" s="15" t="s">
        <v>259</v>
      </c>
      <c r="M454" s="21" t="n">
        <v>3</v>
      </c>
      <c r="N454" s="22" t="n">
        <v>320</v>
      </c>
      <c r="O454" s="22" t="n">
        <v>185</v>
      </c>
      <c r="P454" s="22" t="n">
        <f aca="false">ROUND(M454*N454*(1-T454),2)</f>
        <v>960</v>
      </c>
      <c r="Q454" s="22" t="n">
        <f aca="false">ROUND(M454*O454,2)</f>
        <v>555</v>
      </c>
      <c r="R454" s="22" t="n">
        <f aca="false">P454-Q454</f>
        <v>405</v>
      </c>
      <c r="S454" s="23" t="n">
        <f aca="false">IF(P454=0,0,R454/P454)</f>
        <v>0.421875</v>
      </c>
      <c r="T454" s="23" t="n">
        <v>0</v>
      </c>
    </row>
    <row r="455" customFormat="false" ht="15" hidden="false" customHeight="false" outlineLevel="0" collapsed="false">
      <c r="A455" s="24" t="n">
        <v>454</v>
      </c>
      <c r="B455" s="9" t="s">
        <v>831</v>
      </c>
      <c r="C455" s="25" t="n">
        <v>45819</v>
      </c>
      <c r="D455" s="25" t="n">
        <v>45820</v>
      </c>
      <c r="E455" s="9" t="s">
        <v>184</v>
      </c>
      <c r="F455" s="9" t="s">
        <v>832</v>
      </c>
      <c r="G455" s="9" t="s">
        <v>177</v>
      </c>
      <c r="H455" s="9" t="s">
        <v>170</v>
      </c>
      <c r="I455" s="17" t="s">
        <v>190</v>
      </c>
      <c r="J455" s="17" t="s">
        <v>155</v>
      </c>
      <c r="K455" s="17" t="s">
        <v>164</v>
      </c>
      <c r="L455" s="17" t="s">
        <v>257</v>
      </c>
      <c r="M455" s="26" t="n">
        <v>1</v>
      </c>
      <c r="N455" s="27" t="n">
        <v>560</v>
      </c>
      <c r="O455" s="27" t="n">
        <v>445</v>
      </c>
      <c r="P455" s="27" t="n">
        <f aca="false">ROUND(M455*N455*(1-T455),2)</f>
        <v>420</v>
      </c>
      <c r="Q455" s="27" t="n">
        <f aca="false">ROUND(M455*O455,2)</f>
        <v>445</v>
      </c>
      <c r="R455" s="27" t="n">
        <f aca="false">P455-Q455</f>
        <v>-25</v>
      </c>
      <c r="S455" s="28" t="n">
        <f aca="false">IF(P455=0,0,R455/P455)</f>
        <v>-0.0595238095238095</v>
      </c>
      <c r="T455" s="28" t="n">
        <v>0.25</v>
      </c>
    </row>
    <row r="456" customFormat="false" ht="15" hidden="false" customHeight="false" outlineLevel="0" collapsed="false">
      <c r="A456" s="19" t="n">
        <v>455</v>
      </c>
      <c r="B456" s="13" t="s">
        <v>831</v>
      </c>
      <c r="C456" s="20" t="n">
        <v>45819</v>
      </c>
      <c r="D456" s="20" t="n">
        <v>45820</v>
      </c>
      <c r="E456" s="13" t="s">
        <v>184</v>
      </c>
      <c r="F456" s="13" t="s">
        <v>832</v>
      </c>
      <c r="G456" s="13" t="s">
        <v>177</v>
      </c>
      <c r="H456" s="13" t="s">
        <v>170</v>
      </c>
      <c r="I456" s="15" t="s">
        <v>190</v>
      </c>
      <c r="J456" s="15" t="s">
        <v>172</v>
      </c>
      <c r="K456" s="15" t="s">
        <v>191</v>
      </c>
      <c r="L456" s="15" t="s">
        <v>192</v>
      </c>
      <c r="M456" s="21" t="n">
        <v>2</v>
      </c>
      <c r="N456" s="22" t="n">
        <v>28</v>
      </c>
      <c r="O456" s="22" t="n">
        <v>13</v>
      </c>
      <c r="P456" s="22" t="n">
        <f aca="false">ROUND(M456*N456*(1-T456),2)</f>
        <v>56</v>
      </c>
      <c r="Q456" s="22" t="n">
        <f aca="false">ROUND(M456*O456,2)</f>
        <v>26</v>
      </c>
      <c r="R456" s="22" t="n">
        <f aca="false">P456-Q456</f>
        <v>30</v>
      </c>
      <c r="S456" s="23" t="n">
        <f aca="false">IF(P456=0,0,R456/P456)</f>
        <v>0.535714285714286</v>
      </c>
      <c r="T456" s="23" t="n">
        <v>0</v>
      </c>
    </row>
    <row r="457" customFormat="false" ht="15" hidden="false" customHeight="false" outlineLevel="0" collapsed="false">
      <c r="A457" s="24" t="n">
        <v>456</v>
      </c>
      <c r="B457" s="9" t="s">
        <v>833</v>
      </c>
      <c r="C457" s="25" t="n">
        <v>45819</v>
      </c>
      <c r="D457" s="25" t="n">
        <v>45823</v>
      </c>
      <c r="E457" s="9" t="s">
        <v>167</v>
      </c>
      <c r="F457" s="9" t="s">
        <v>834</v>
      </c>
      <c r="G457" s="9" t="s">
        <v>152</v>
      </c>
      <c r="H457" s="9" t="s">
        <v>208</v>
      </c>
      <c r="I457" s="17" t="s">
        <v>242</v>
      </c>
      <c r="J457" s="17" t="s">
        <v>155</v>
      </c>
      <c r="K457" s="17" t="s">
        <v>288</v>
      </c>
      <c r="L457" s="17" t="s">
        <v>289</v>
      </c>
      <c r="M457" s="26" t="n">
        <v>5</v>
      </c>
      <c r="N457" s="27" t="n">
        <v>185</v>
      </c>
      <c r="O457" s="27" t="n">
        <v>110</v>
      </c>
      <c r="P457" s="27" t="n">
        <f aca="false">ROUND(M457*N457*(1-T457),2)</f>
        <v>832.5</v>
      </c>
      <c r="Q457" s="27" t="n">
        <f aca="false">ROUND(M457*O457,2)</f>
        <v>550</v>
      </c>
      <c r="R457" s="27" t="n">
        <f aca="false">P457-Q457</f>
        <v>282.5</v>
      </c>
      <c r="S457" s="28" t="n">
        <f aca="false">IF(P457=0,0,R457/P457)</f>
        <v>0.339339339339339</v>
      </c>
      <c r="T457" s="28" t="n">
        <v>0.1</v>
      </c>
    </row>
    <row r="458" customFormat="false" ht="15" hidden="false" customHeight="false" outlineLevel="0" collapsed="false">
      <c r="A458" s="19" t="n">
        <v>457</v>
      </c>
      <c r="B458" s="13" t="s">
        <v>835</v>
      </c>
      <c r="C458" s="20" t="n">
        <v>45820</v>
      </c>
      <c r="D458" s="20" t="n">
        <v>45822</v>
      </c>
      <c r="E458" s="13" t="s">
        <v>184</v>
      </c>
      <c r="F458" s="13" t="s">
        <v>282</v>
      </c>
      <c r="G458" s="13" t="s">
        <v>169</v>
      </c>
      <c r="H458" s="13" t="s">
        <v>153</v>
      </c>
      <c r="I458" s="15" t="s">
        <v>154</v>
      </c>
      <c r="J458" s="15" t="s">
        <v>155</v>
      </c>
      <c r="K458" s="15" t="s">
        <v>215</v>
      </c>
      <c r="L458" s="15" t="s">
        <v>292</v>
      </c>
      <c r="M458" s="21" t="n">
        <v>3</v>
      </c>
      <c r="N458" s="22" t="n">
        <v>425</v>
      </c>
      <c r="O458" s="22" t="n">
        <v>265</v>
      </c>
      <c r="P458" s="22" t="n">
        <f aca="false">ROUND(M458*N458*(1-T458),2)</f>
        <v>1147.5</v>
      </c>
      <c r="Q458" s="22" t="n">
        <f aca="false">ROUND(M458*O458,2)</f>
        <v>795</v>
      </c>
      <c r="R458" s="22" t="n">
        <f aca="false">P458-Q458</f>
        <v>352.5</v>
      </c>
      <c r="S458" s="23" t="n">
        <f aca="false">IF(P458=0,0,R458/P458)</f>
        <v>0.30718954248366</v>
      </c>
      <c r="T458" s="23" t="n">
        <v>0.1</v>
      </c>
    </row>
    <row r="459" customFormat="false" ht="15" hidden="false" customHeight="false" outlineLevel="0" collapsed="false">
      <c r="A459" s="24" t="n">
        <v>458</v>
      </c>
      <c r="B459" s="9" t="s">
        <v>836</v>
      </c>
      <c r="C459" s="25" t="n">
        <v>45820</v>
      </c>
      <c r="D459" s="25" t="n">
        <v>45824</v>
      </c>
      <c r="E459" s="9" t="s">
        <v>150</v>
      </c>
      <c r="F459" s="9" t="s">
        <v>390</v>
      </c>
      <c r="G459" s="9" t="s">
        <v>169</v>
      </c>
      <c r="H459" s="9" t="s">
        <v>208</v>
      </c>
      <c r="I459" s="17" t="s">
        <v>247</v>
      </c>
      <c r="J459" s="17" t="s">
        <v>158</v>
      </c>
      <c r="K459" s="17" t="s">
        <v>243</v>
      </c>
      <c r="L459" s="17" t="s">
        <v>244</v>
      </c>
      <c r="M459" s="26" t="n">
        <v>3</v>
      </c>
      <c r="N459" s="27" t="n">
        <v>980</v>
      </c>
      <c r="O459" s="27" t="n">
        <v>610</v>
      </c>
      <c r="P459" s="27" t="n">
        <f aca="false">ROUND(M459*N459*(1-T459),2)</f>
        <v>2940</v>
      </c>
      <c r="Q459" s="27" t="n">
        <f aca="false">ROUND(M459*O459,2)</f>
        <v>1830</v>
      </c>
      <c r="R459" s="27" t="n">
        <f aca="false">P459-Q459</f>
        <v>1110</v>
      </c>
      <c r="S459" s="28" t="n">
        <f aca="false">IF(P459=0,0,R459/P459)</f>
        <v>0.377551020408163</v>
      </c>
      <c r="T459" s="28" t="n">
        <v>0</v>
      </c>
    </row>
    <row r="460" customFormat="false" ht="15" hidden="false" customHeight="false" outlineLevel="0" collapsed="false">
      <c r="A460" s="19" t="n">
        <v>459</v>
      </c>
      <c r="B460" s="13" t="s">
        <v>837</v>
      </c>
      <c r="C460" s="20" t="n">
        <v>45821</v>
      </c>
      <c r="D460" s="20" t="n">
        <v>45825</v>
      </c>
      <c r="E460" s="13" t="s">
        <v>150</v>
      </c>
      <c r="F460" s="13" t="s">
        <v>374</v>
      </c>
      <c r="G460" s="13" t="s">
        <v>177</v>
      </c>
      <c r="H460" s="13" t="s">
        <v>153</v>
      </c>
      <c r="I460" s="15" t="s">
        <v>154</v>
      </c>
      <c r="J460" s="15" t="s">
        <v>158</v>
      </c>
      <c r="K460" s="15" t="s">
        <v>210</v>
      </c>
      <c r="L460" s="15" t="s">
        <v>211</v>
      </c>
      <c r="M460" s="21" t="n">
        <v>1</v>
      </c>
      <c r="N460" s="22" t="n">
        <v>640</v>
      </c>
      <c r="O460" s="22" t="n">
        <v>460</v>
      </c>
      <c r="P460" s="22" t="n">
        <f aca="false">ROUND(M460*N460*(1-T460),2)</f>
        <v>640</v>
      </c>
      <c r="Q460" s="22" t="n">
        <f aca="false">ROUND(M460*O460,2)</f>
        <v>460</v>
      </c>
      <c r="R460" s="22" t="n">
        <f aca="false">P460-Q460</f>
        <v>180</v>
      </c>
      <c r="S460" s="23" t="n">
        <f aca="false">IF(P460=0,0,R460/P460)</f>
        <v>0.28125</v>
      </c>
      <c r="T460" s="23" t="n">
        <v>0</v>
      </c>
    </row>
    <row r="461" customFormat="false" ht="15" hidden="false" customHeight="false" outlineLevel="0" collapsed="false">
      <c r="A461" s="24" t="n">
        <v>460</v>
      </c>
      <c r="B461" s="9" t="s">
        <v>838</v>
      </c>
      <c r="C461" s="25" t="n">
        <v>45822</v>
      </c>
      <c r="D461" s="25" t="n">
        <v>45828</v>
      </c>
      <c r="E461" s="9" t="s">
        <v>150</v>
      </c>
      <c r="F461" s="9" t="s">
        <v>839</v>
      </c>
      <c r="G461" s="9" t="s">
        <v>177</v>
      </c>
      <c r="H461" s="9" t="s">
        <v>208</v>
      </c>
      <c r="I461" s="17" t="s">
        <v>219</v>
      </c>
      <c r="J461" s="17" t="s">
        <v>155</v>
      </c>
      <c r="K461" s="17" t="s">
        <v>164</v>
      </c>
      <c r="L461" s="17" t="s">
        <v>165</v>
      </c>
      <c r="M461" s="26" t="n">
        <v>4</v>
      </c>
      <c r="N461" s="27" t="n">
        <v>920</v>
      </c>
      <c r="O461" s="27" t="n">
        <v>760</v>
      </c>
      <c r="P461" s="27" t="n">
        <f aca="false">ROUND(M461*N461*(1-T461),2)</f>
        <v>2944</v>
      </c>
      <c r="Q461" s="27" t="n">
        <f aca="false">ROUND(M461*O461,2)</f>
        <v>3040</v>
      </c>
      <c r="R461" s="27" t="n">
        <f aca="false">P461-Q461</f>
        <v>-96</v>
      </c>
      <c r="S461" s="28" t="n">
        <f aca="false">IF(P461=0,0,R461/P461)</f>
        <v>-0.0326086956521739</v>
      </c>
      <c r="T461" s="28" t="n">
        <v>0.2</v>
      </c>
    </row>
    <row r="462" customFormat="false" ht="15" hidden="false" customHeight="false" outlineLevel="0" collapsed="false">
      <c r="A462" s="19" t="n">
        <v>461</v>
      </c>
      <c r="B462" s="13" t="s">
        <v>840</v>
      </c>
      <c r="C462" s="20" t="n">
        <v>45822</v>
      </c>
      <c r="D462" s="20" t="n">
        <v>45826</v>
      </c>
      <c r="E462" s="13" t="s">
        <v>167</v>
      </c>
      <c r="F462" s="13" t="s">
        <v>841</v>
      </c>
      <c r="G462" s="13" t="s">
        <v>169</v>
      </c>
      <c r="H462" s="13" t="s">
        <v>153</v>
      </c>
      <c r="I462" s="15" t="s">
        <v>154</v>
      </c>
      <c r="J462" s="15" t="s">
        <v>172</v>
      </c>
      <c r="K462" s="15" t="s">
        <v>195</v>
      </c>
      <c r="L462" s="15" t="s">
        <v>230</v>
      </c>
      <c r="M462" s="21" t="n">
        <v>1</v>
      </c>
      <c r="N462" s="22" t="n">
        <v>45</v>
      </c>
      <c r="O462" s="22" t="n">
        <v>24</v>
      </c>
      <c r="P462" s="22" t="n">
        <f aca="false">ROUND(M462*N462*(1-T462),2)</f>
        <v>45</v>
      </c>
      <c r="Q462" s="22" t="n">
        <f aca="false">ROUND(M462*O462,2)</f>
        <v>24</v>
      </c>
      <c r="R462" s="22" t="n">
        <f aca="false">P462-Q462</f>
        <v>21</v>
      </c>
      <c r="S462" s="23" t="n">
        <f aca="false">IF(P462=0,0,R462/P462)</f>
        <v>0.466666666666667</v>
      </c>
      <c r="T462" s="23" t="n">
        <v>0</v>
      </c>
    </row>
    <row r="463" customFormat="false" ht="15" hidden="false" customHeight="false" outlineLevel="0" collapsed="false">
      <c r="A463" s="24" t="n">
        <v>462</v>
      </c>
      <c r="B463" s="9" t="s">
        <v>842</v>
      </c>
      <c r="C463" s="25" t="n">
        <v>45822</v>
      </c>
      <c r="D463" s="25" t="n">
        <v>45828</v>
      </c>
      <c r="E463" s="9" t="s">
        <v>150</v>
      </c>
      <c r="F463" s="9" t="s">
        <v>350</v>
      </c>
      <c r="G463" s="9" t="s">
        <v>169</v>
      </c>
      <c r="H463" s="9" t="s">
        <v>153</v>
      </c>
      <c r="I463" s="17" t="s">
        <v>233</v>
      </c>
      <c r="J463" s="17" t="s">
        <v>172</v>
      </c>
      <c r="K463" s="17" t="s">
        <v>204</v>
      </c>
      <c r="L463" s="17" t="s">
        <v>341</v>
      </c>
      <c r="M463" s="26" t="n">
        <v>6</v>
      </c>
      <c r="N463" s="27" t="n">
        <v>68</v>
      </c>
      <c r="O463" s="27" t="n">
        <v>36</v>
      </c>
      <c r="P463" s="27" t="n">
        <f aca="false">ROUND(M463*N463*(1-T463),2)</f>
        <v>408</v>
      </c>
      <c r="Q463" s="27" t="n">
        <f aca="false">ROUND(M463*O463,2)</f>
        <v>216</v>
      </c>
      <c r="R463" s="27" t="n">
        <f aca="false">P463-Q463</f>
        <v>192</v>
      </c>
      <c r="S463" s="28" t="n">
        <f aca="false">IF(P463=0,0,R463/P463)</f>
        <v>0.470588235294118</v>
      </c>
      <c r="T463" s="28" t="n">
        <v>0</v>
      </c>
    </row>
    <row r="464" customFormat="false" ht="15" hidden="false" customHeight="false" outlineLevel="0" collapsed="false">
      <c r="A464" s="19" t="n">
        <v>463</v>
      </c>
      <c r="B464" s="13" t="s">
        <v>842</v>
      </c>
      <c r="C464" s="20" t="n">
        <v>45822</v>
      </c>
      <c r="D464" s="20" t="n">
        <v>45828</v>
      </c>
      <c r="E464" s="13" t="s">
        <v>150</v>
      </c>
      <c r="F464" s="13" t="s">
        <v>350</v>
      </c>
      <c r="G464" s="13" t="s">
        <v>169</v>
      </c>
      <c r="H464" s="13" t="s">
        <v>153</v>
      </c>
      <c r="I464" s="15" t="s">
        <v>233</v>
      </c>
      <c r="J464" s="15" t="s">
        <v>158</v>
      </c>
      <c r="K464" s="15" t="s">
        <v>199</v>
      </c>
      <c r="L464" s="15" t="s">
        <v>200</v>
      </c>
      <c r="M464" s="21" t="n">
        <v>1</v>
      </c>
      <c r="N464" s="22" t="n">
        <v>449</v>
      </c>
      <c r="O464" s="22" t="n">
        <v>275</v>
      </c>
      <c r="P464" s="22" t="n">
        <f aca="false">ROUND(M464*N464*(1-T464),2)</f>
        <v>359.2</v>
      </c>
      <c r="Q464" s="22" t="n">
        <f aca="false">ROUND(M464*O464,2)</f>
        <v>275</v>
      </c>
      <c r="R464" s="22" t="n">
        <f aca="false">P464-Q464</f>
        <v>84.2</v>
      </c>
      <c r="S464" s="23" t="n">
        <f aca="false">IF(P464=0,0,R464/P464)</f>
        <v>0.234409799554566</v>
      </c>
      <c r="T464" s="23" t="n">
        <v>0.2</v>
      </c>
    </row>
    <row r="465" customFormat="false" ht="15" hidden="false" customHeight="false" outlineLevel="0" collapsed="false">
      <c r="A465" s="24" t="n">
        <v>464</v>
      </c>
      <c r="B465" s="9" t="s">
        <v>843</v>
      </c>
      <c r="C465" s="25" t="n">
        <v>45822</v>
      </c>
      <c r="D465" s="25" t="n">
        <v>45824</v>
      </c>
      <c r="E465" s="9" t="s">
        <v>184</v>
      </c>
      <c r="F465" s="9" t="s">
        <v>844</v>
      </c>
      <c r="G465" s="9" t="s">
        <v>152</v>
      </c>
      <c r="H465" s="9" t="s">
        <v>153</v>
      </c>
      <c r="I465" s="17" t="s">
        <v>154</v>
      </c>
      <c r="J465" s="17" t="s">
        <v>172</v>
      </c>
      <c r="K465" s="17" t="s">
        <v>204</v>
      </c>
      <c r="L465" s="17" t="s">
        <v>341</v>
      </c>
      <c r="M465" s="26" t="n">
        <v>2</v>
      </c>
      <c r="N465" s="27" t="n">
        <v>68</v>
      </c>
      <c r="O465" s="27" t="n">
        <v>36</v>
      </c>
      <c r="P465" s="27" t="n">
        <f aca="false">ROUND(M465*N465*(1-T465),2)</f>
        <v>129.2</v>
      </c>
      <c r="Q465" s="27" t="n">
        <f aca="false">ROUND(M465*O465,2)</f>
        <v>72</v>
      </c>
      <c r="R465" s="27" t="n">
        <f aca="false">P465-Q465</f>
        <v>57.2</v>
      </c>
      <c r="S465" s="28" t="n">
        <f aca="false">IF(P465=0,0,R465/P465)</f>
        <v>0.442724458204334</v>
      </c>
      <c r="T465" s="28" t="n">
        <v>0.05</v>
      </c>
    </row>
    <row r="466" customFormat="false" ht="15" hidden="false" customHeight="false" outlineLevel="0" collapsed="false">
      <c r="A466" s="19" t="n">
        <v>465</v>
      </c>
      <c r="B466" s="13" t="s">
        <v>845</v>
      </c>
      <c r="C466" s="20" t="n">
        <v>45822</v>
      </c>
      <c r="D466" s="20" t="n">
        <v>45828</v>
      </c>
      <c r="E466" s="13" t="s">
        <v>150</v>
      </c>
      <c r="F466" s="13" t="s">
        <v>296</v>
      </c>
      <c r="G466" s="13" t="s">
        <v>177</v>
      </c>
      <c r="H466" s="13" t="s">
        <v>153</v>
      </c>
      <c r="I466" s="15" t="s">
        <v>233</v>
      </c>
      <c r="J466" s="15" t="s">
        <v>158</v>
      </c>
      <c r="K466" s="15" t="s">
        <v>199</v>
      </c>
      <c r="L466" s="15" t="s">
        <v>259</v>
      </c>
      <c r="M466" s="21" t="n">
        <v>2</v>
      </c>
      <c r="N466" s="22" t="n">
        <v>320</v>
      </c>
      <c r="O466" s="22" t="n">
        <v>185</v>
      </c>
      <c r="P466" s="22" t="n">
        <f aca="false">ROUND(M466*N466*(1-T466),2)</f>
        <v>640</v>
      </c>
      <c r="Q466" s="22" t="n">
        <f aca="false">ROUND(M466*O466,2)</f>
        <v>370</v>
      </c>
      <c r="R466" s="22" t="n">
        <f aca="false">P466-Q466</f>
        <v>270</v>
      </c>
      <c r="S466" s="23" t="n">
        <f aca="false">IF(P466=0,0,R466/P466)</f>
        <v>0.421875</v>
      </c>
      <c r="T466" s="23" t="n">
        <v>0</v>
      </c>
    </row>
    <row r="467" customFormat="false" ht="15" hidden="false" customHeight="false" outlineLevel="0" collapsed="false">
      <c r="A467" s="24" t="n">
        <v>466</v>
      </c>
      <c r="B467" s="9" t="s">
        <v>846</v>
      </c>
      <c r="C467" s="25" t="n">
        <v>45822</v>
      </c>
      <c r="D467" s="25" t="n">
        <v>45825</v>
      </c>
      <c r="E467" s="9" t="s">
        <v>167</v>
      </c>
      <c r="F467" s="9" t="s">
        <v>176</v>
      </c>
      <c r="G467" s="9" t="s">
        <v>177</v>
      </c>
      <c r="H467" s="9" t="s">
        <v>153</v>
      </c>
      <c r="I467" s="17" t="s">
        <v>163</v>
      </c>
      <c r="J467" s="17" t="s">
        <v>155</v>
      </c>
      <c r="K467" s="17" t="s">
        <v>288</v>
      </c>
      <c r="L467" s="17" t="s">
        <v>312</v>
      </c>
      <c r="M467" s="26" t="n">
        <v>6</v>
      </c>
      <c r="N467" s="27" t="n">
        <v>75</v>
      </c>
      <c r="O467" s="27" t="n">
        <v>38</v>
      </c>
      <c r="P467" s="27" t="n">
        <f aca="false">ROUND(M467*N467*(1-T467),2)</f>
        <v>405</v>
      </c>
      <c r="Q467" s="27" t="n">
        <f aca="false">ROUND(M467*O467,2)</f>
        <v>228</v>
      </c>
      <c r="R467" s="27" t="n">
        <f aca="false">P467-Q467</f>
        <v>177</v>
      </c>
      <c r="S467" s="28" t="n">
        <f aca="false">IF(P467=0,0,R467/P467)</f>
        <v>0.437037037037037</v>
      </c>
      <c r="T467" s="28" t="n">
        <v>0.1</v>
      </c>
    </row>
    <row r="468" customFormat="false" ht="15" hidden="false" customHeight="false" outlineLevel="0" collapsed="false">
      <c r="A468" s="19" t="n">
        <v>467</v>
      </c>
      <c r="B468" s="13" t="s">
        <v>847</v>
      </c>
      <c r="C468" s="20" t="n">
        <v>45823</v>
      </c>
      <c r="D468" s="20" t="n">
        <v>45825</v>
      </c>
      <c r="E468" s="13" t="s">
        <v>167</v>
      </c>
      <c r="F468" s="13" t="s">
        <v>649</v>
      </c>
      <c r="G468" s="13" t="s">
        <v>169</v>
      </c>
      <c r="H468" s="13" t="s">
        <v>208</v>
      </c>
      <c r="I468" s="15" t="s">
        <v>242</v>
      </c>
      <c r="J468" s="15" t="s">
        <v>158</v>
      </c>
      <c r="K468" s="15" t="s">
        <v>210</v>
      </c>
      <c r="L468" s="15" t="s">
        <v>265</v>
      </c>
      <c r="M468" s="21" t="n">
        <v>6</v>
      </c>
      <c r="N468" s="22" t="n">
        <v>790</v>
      </c>
      <c r="O468" s="22" t="n">
        <v>645</v>
      </c>
      <c r="P468" s="22" t="n">
        <f aca="false">ROUND(M468*N468*(1-T468),2)</f>
        <v>3555</v>
      </c>
      <c r="Q468" s="22" t="n">
        <f aca="false">ROUND(M468*O468,2)</f>
        <v>3870</v>
      </c>
      <c r="R468" s="22" t="n">
        <f aca="false">P468-Q468</f>
        <v>-315</v>
      </c>
      <c r="S468" s="23" t="n">
        <f aca="false">IF(P468=0,0,R468/P468)</f>
        <v>-0.0886075949367089</v>
      </c>
      <c r="T468" s="23" t="n">
        <v>0.25</v>
      </c>
    </row>
    <row r="469" customFormat="false" ht="15" hidden="false" customHeight="false" outlineLevel="0" collapsed="false">
      <c r="A469" s="24" t="n">
        <v>468</v>
      </c>
      <c r="B469" s="9" t="s">
        <v>847</v>
      </c>
      <c r="C469" s="25" t="n">
        <v>45823</v>
      </c>
      <c r="D469" s="25" t="n">
        <v>45825</v>
      </c>
      <c r="E469" s="9" t="s">
        <v>167</v>
      </c>
      <c r="F469" s="9" t="s">
        <v>649</v>
      </c>
      <c r="G469" s="9" t="s">
        <v>169</v>
      </c>
      <c r="H469" s="9" t="s">
        <v>208</v>
      </c>
      <c r="I469" s="17" t="s">
        <v>242</v>
      </c>
      <c r="J469" s="17" t="s">
        <v>158</v>
      </c>
      <c r="K469" s="17" t="s">
        <v>159</v>
      </c>
      <c r="L469" s="17" t="s">
        <v>160</v>
      </c>
      <c r="M469" s="26" t="n">
        <v>5</v>
      </c>
      <c r="N469" s="27" t="n">
        <v>389</v>
      </c>
      <c r="O469" s="27" t="n">
        <v>235</v>
      </c>
      <c r="P469" s="27" t="n">
        <f aca="false">ROUND(M469*N469*(1-T469),2)</f>
        <v>1945</v>
      </c>
      <c r="Q469" s="27" t="n">
        <f aca="false">ROUND(M469*O469,2)</f>
        <v>1175</v>
      </c>
      <c r="R469" s="27" t="n">
        <f aca="false">P469-Q469</f>
        <v>770</v>
      </c>
      <c r="S469" s="28" t="n">
        <f aca="false">IF(P469=0,0,R469/P469)</f>
        <v>0.395886889460154</v>
      </c>
      <c r="T469" s="28" t="n">
        <v>0</v>
      </c>
    </row>
    <row r="470" customFormat="false" ht="15" hidden="false" customHeight="false" outlineLevel="0" collapsed="false">
      <c r="A470" s="19" t="n">
        <v>469</v>
      </c>
      <c r="B470" s="13" t="s">
        <v>848</v>
      </c>
      <c r="C470" s="20" t="n">
        <v>45823</v>
      </c>
      <c r="D470" s="20" t="n">
        <v>45826</v>
      </c>
      <c r="E470" s="13" t="s">
        <v>167</v>
      </c>
      <c r="F470" s="13" t="s">
        <v>324</v>
      </c>
      <c r="G470" s="13" t="s">
        <v>169</v>
      </c>
      <c r="H470" s="13" t="s">
        <v>170</v>
      </c>
      <c r="I470" s="15" t="s">
        <v>229</v>
      </c>
      <c r="J470" s="15" t="s">
        <v>155</v>
      </c>
      <c r="K470" s="15" t="s">
        <v>215</v>
      </c>
      <c r="L470" s="15" t="s">
        <v>292</v>
      </c>
      <c r="M470" s="21" t="n">
        <v>1</v>
      </c>
      <c r="N470" s="22" t="n">
        <v>425</v>
      </c>
      <c r="O470" s="22" t="n">
        <v>265</v>
      </c>
      <c r="P470" s="22" t="n">
        <f aca="false">ROUND(M470*N470*(1-T470),2)</f>
        <v>382.5</v>
      </c>
      <c r="Q470" s="22" t="n">
        <f aca="false">ROUND(M470*O470,2)</f>
        <v>265</v>
      </c>
      <c r="R470" s="22" t="n">
        <f aca="false">P470-Q470</f>
        <v>117.5</v>
      </c>
      <c r="S470" s="23" t="n">
        <f aca="false">IF(P470=0,0,R470/P470)</f>
        <v>0.30718954248366</v>
      </c>
      <c r="T470" s="23" t="n">
        <v>0.1</v>
      </c>
    </row>
    <row r="471" customFormat="false" ht="15" hidden="false" customHeight="false" outlineLevel="0" collapsed="false">
      <c r="A471" s="24" t="n">
        <v>470</v>
      </c>
      <c r="B471" s="9" t="s">
        <v>849</v>
      </c>
      <c r="C471" s="25" t="n">
        <v>45823</v>
      </c>
      <c r="D471" s="25" t="n">
        <v>45829</v>
      </c>
      <c r="E471" s="9" t="s">
        <v>150</v>
      </c>
      <c r="F471" s="9" t="s">
        <v>554</v>
      </c>
      <c r="G471" s="9" t="s">
        <v>169</v>
      </c>
      <c r="H471" s="9" t="s">
        <v>186</v>
      </c>
      <c r="I471" s="17" t="s">
        <v>224</v>
      </c>
      <c r="J471" s="17" t="s">
        <v>172</v>
      </c>
      <c r="K471" s="17" t="s">
        <v>195</v>
      </c>
      <c r="L471" s="17" t="s">
        <v>196</v>
      </c>
      <c r="M471" s="26" t="n">
        <v>5</v>
      </c>
      <c r="N471" s="27" t="n">
        <v>58</v>
      </c>
      <c r="O471" s="27" t="n">
        <v>31</v>
      </c>
      <c r="P471" s="27" t="n">
        <f aca="false">ROUND(M471*N471*(1-T471),2)</f>
        <v>275.5</v>
      </c>
      <c r="Q471" s="27" t="n">
        <f aca="false">ROUND(M471*O471,2)</f>
        <v>155</v>
      </c>
      <c r="R471" s="27" t="n">
        <f aca="false">P471-Q471</f>
        <v>120.5</v>
      </c>
      <c r="S471" s="28" t="n">
        <f aca="false">IF(P471=0,0,R471/P471)</f>
        <v>0.437386569872958</v>
      </c>
      <c r="T471" s="28" t="n">
        <v>0.05</v>
      </c>
    </row>
    <row r="472" customFormat="false" ht="15" hidden="false" customHeight="false" outlineLevel="0" collapsed="false">
      <c r="A472" s="19" t="n">
        <v>471</v>
      </c>
      <c r="B472" s="13" t="s">
        <v>850</v>
      </c>
      <c r="C472" s="20" t="n">
        <v>45823</v>
      </c>
      <c r="D472" s="20" t="n">
        <v>45825</v>
      </c>
      <c r="E472" s="13" t="s">
        <v>184</v>
      </c>
      <c r="F472" s="13" t="s">
        <v>455</v>
      </c>
      <c r="G472" s="13" t="s">
        <v>177</v>
      </c>
      <c r="H472" s="13" t="s">
        <v>208</v>
      </c>
      <c r="I472" s="15" t="s">
        <v>242</v>
      </c>
      <c r="J472" s="15" t="s">
        <v>172</v>
      </c>
      <c r="K472" s="15" t="s">
        <v>191</v>
      </c>
      <c r="L472" s="15" t="s">
        <v>192</v>
      </c>
      <c r="M472" s="21" t="n">
        <v>3</v>
      </c>
      <c r="N472" s="22" t="n">
        <v>28</v>
      </c>
      <c r="O472" s="22" t="n">
        <v>13</v>
      </c>
      <c r="P472" s="22" t="n">
        <f aca="false">ROUND(M472*N472*(1-T472),2)</f>
        <v>84</v>
      </c>
      <c r="Q472" s="22" t="n">
        <f aca="false">ROUND(M472*O472,2)</f>
        <v>39</v>
      </c>
      <c r="R472" s="22" t="n">
        <f aca="false">P472-Q472</f>
        <v>45</v>
      </c>
      <c r="S472" s="23" t="n">
        <f aca="false">IF(P472=0,0,R472/P472)</f>
        <v>0.535714285714286</v>
      </c>
      <c r="T472" s="23" t="n">
        <v>0</v>
      </c>
    </row>
    <row r="473" customFormat="false" ht="15" hidden="false" customHeight="false" outlineLevel="0" collapsed="false">
      <c r="A473" s="24" t="n">
        <v>472</v>
      </c>
      <c r="B473" s="9" t="s">
        <v>851</v>
      </c>
      <c r="C473" s="25" t="n">
        <v>45824</v>
      </c>
      <c r="D473" s="25" t="n">
        <v>45828</v>
      </c>
      <c r="E473" s="9" t="s">
        <v>150</v>
      </c>
      <c r="F473" s="9" t="s">
        <v>852</v>
      </c>
      <c r="G473" s="9" t="s">
        <v>177</v>
      </c>
      <c r="H473" s="9" t="s">
        <v>170</v>
      </c>
      <c r="I473" s="17" t="s">
        <v>171</v>
      </c>
      <c r="J473" s="17" t="s">
        <v>158</v>
      </c>
      <c r="K473" s="17" t="s">
        <v>159</v>
      </c>
      <c r="L473" s="17" t="s">
        <v>182</v>
      </c>
      <c r="M473" s="26" t="n">
        <v>5</v>
      </c>
      <c r="N473" s="27" t="n">
        <v>115</v>
      </c>
      <c r="O473" s="27" t="n">
        <v>52</v>
      </c>
      <c r="P473" s="27" t="n">
        <f aca="false">ROUND(M473*N473*(1-T473),2)</f>
        <v>575</v>
      </c>
      <c r="Q473" s="27" t="n">
        <f aca="false">ROUND(M473*O473,2)</f>
        <v>260</v>
      </c>
      <c r="R473" s="27" t="n">
        <f aca="false">P473-Q473</f>
        <v>315</v>
      </c>
      <c r="S473" s="28" t="n">
        <f aca="false">IF(P473=0,0,R473/P473)</f>
        <v>0.547826086956522</v>
      </c>
      <c r="T473" s="28" t="n">
        <v>0</v>
      </c>
    </row>
    <row r="474" customFormat="false" ht="15" hidden="false" customHeight="false" outlineLevel="0" collapsed="false">
      <c r="A474" s="19" t="n">
        <v>473</v>
      </c>
      <c r="B474" s="13" t="s">
        <v>853</v>
      </c>
      <c r="C474" s="20" t="n">
        <v>45824</v>
      </c>
      <c r="D474" s="20" t="n">
        <v>45830</v>
      </c>
      <c r="E474" s="13" t="s">
        <v>150</v>
      </c>
      <c r="F474" s="13" t="s">
        <v>598</v>
      </c>
      <c r="G474" s="13" t="s">
        <v>169</v>
      </c>
      <c r="H474" s="13" t="s">
        <v>186</v>
      </c>
      <c r="I474" s="15" t="s">
        <v>187</v>
      </c>
      <c r="J474" s="15" t="s">
        <v>158</v>
      </c>
      <c r="K474" s="15" t="s">
        <v>243</v>
      </c>
      <c r="L474" s="15" t="s">
        <v>276</v>
      </c>
      <c r="M474" s="21" t="n">
        <v>8</v>
      </c>
      <c r="N474" s="22" t="n">
        <v>1250</v>
      </c>
      <c r="O474" s="22" t="n">
        <v>780</v>
      </c>
      <c r="P474" s="22" t="n">
        <f aca="false">ROUND(M474*N474*(1-T474),2)</f>
        <v>9500</v>
      </c>
      <c r="Q474" s="22" t="n">
        <f aca="false">ROUND(M474*O474,2)</f>
        <v>6240</v>
      </c>
      <c r="R474" s="22" t="n">
        <f aca="false">P474-Q474</f>
        <v>3260</v>
      </c>
      <c r="S474" s="23" t="n">
        <f aca="false">IF(P474=0,0,R474/P474)</f>
        <v>0.343157894736842</v>
      </c>
      <c r="T474" s="23" t="n">
        <v>0.05</v>
      </c>
    </row>
    <row r="475" customFormat="false" ht="15" hidden="false" customHeight="false" outlineLevel="0" collapsed="false">
      <c r="A475" s="24" t="n">
        <v>474</v>
      </c>
      <c r="B475" s="9" t="s">
        <v>854</v>
      </c>
      <c r="C475" s="25" t="n">
        <v>45825</v>
      </c>
      <c r="D475" s="25" t="n">
        <v>45830</v>
      </c>
      <c r="E475" s="9" t="s">
        <v>150</v>
      </c>
      <c r="F475" s="9" t="s">
        <v>291</v>
      </c>
      <c r="G475" s="9" t="s">
        <v>177</v>
      </c>
      <c r="H475" s="9" t="s">
        <v>186</v>
      </c>
      <c r="I475" s="17" t="s">
        <v>203</v>
      </c>
      <c r="J475" s="17" t="s">
        <v>172</v>
      </c>
      <c r="K475" s="17" t="s">
        <v>195</v>
      </c>
      <c r="L475" s="17" t="s">
        <v>196</v>
      </c>
      <c r="M475" s="26" t="n">
        <v>2</v>
      </c>
      <c r="N475" s="27" t="n">
        <v>58</v>
      </c>
      <c r="O475" s="27" t="n">
        <v>31</v>
      </c>
      <c r="P475" s="27" t="n">
        <f aca="false">ROUND(M475*N475*(1-T475),2)</f>
        <v>116</v>
      </c>
      <c r="Q475" s="27" t="n">
        <f aca="false">ROUND(M475*O475,2)</f>
        <v>62</v>
      </c>
      <c r="R475" s="27" t="n">
        <f aca="false">P475-Q475</f>
        <v>54</v>
      </c>
      <c r="S475" s="28" t="n">
        <f aca="false">IF(P475=0,0,R475/P475)</f>
        <v>0.46551724137931</v>
      </c>
      <c r="T475" s="28" t="n">
        <v>0</v>
      </c>
    </row>
    <row r="476" customFormat="false" ht="15" hidden="false" customHeight="false" outlineLevel="0" collapsed="false">
      <c r="A476" s="19" t="n">
        <v>475</v>
      </c>
      <c r="B476" s="13" t="s">
        <v>854</v>
      </c>
      <c r="C476" s="20" t="n">
        <v>45825</v>
      </c>
      <c r="D476" s="20" t="n">
        <v>45830</v>
      </c>
      <c r="E476" s="13" t="s">
        <v>150</v>
      </c>
      <c r="F476" s="13" t="s">
        <v>291</v>
      </c>
      <c r="G476" s="13" t="s">
        <v>177</v>
      </c>
      <c r="H476" s="13" t="s">
        <v>186</v>
      </c>
      <c r="I476" s="15" t="s">
        <v>203</v>
      </c>
      <c r="J476" s="15" t="s">
        <v>155</v>
      </c>
      <c r="K476" s="15" t="s">
        <v>164</v>
      </c>
      <c r="L476" s="15" t="s">
        <v>257</v>
      </c>
      <c r="M476" s="21" t="n">
        <v>4</v>
      </c>
      <c r="N476" s="22" t="n">
        <v>560</v>
      </c>
      <c r="O476" s="22" t="n">
        <v>445</v>
      </c>
      <c r="P476" s="22" t="n">
        <f aca="false">ROUND(M476*N476*(1-T476),2)</f>
        <v>2016</v>
      </c>
      <c r="Q476" s="22" t="n">
        <f aca="false">ROUND(M476*O476,2)</f>
        <v>1780</v>
      </c>
      <c r="R476" s="22" t="n">
        <f aca="false">P476-Q476</f>
        <v>236</v>
      </c>
      <c r="S476" s="23" t="n">
        <f aca="false">IF(P476=0,0,R476/P476)</f>
        <v>0.117063492063492</v>
      </c>
      <c r="T476" s="23" t="n">
        <v>0.1</v>
      </c>
    </row>
    <row r="477" customFormat="false" ht="15" hidden="false" customHeight="false" outlineLevel="0" collapsed="false">
      <c r="A477" s="24" t="n">
        <v>476</v>
      </c>
      <c r="B477" s="9" t="s">
        <v>855</v>
      </c>
      <c r="C477" s="25" t="n">
        <v>45825</v>
      </c>
      <c r="D477" s="25" t="n">
        <v>45830</v>
      </c>
      <c r="E477" s="9" t="s">
        <v>150</v>
      </c>
      <c r="F477" s="9" t="s">
        <v>856</v>
      </c>
      <c r="G477" s="9" t="s">
        <v>169</v>
      </c>
      <c r="H477" s="9" t="s">
        <v>153</v>
      </c>
      <c r="I477" s="17" t="s">
        <v>154</v>
      </c>
      <c r="J477" s="17" t="s">
        <v>155</v>
      </c>
      <c r="K477" s="17" t="s">
        <v>164</v>
      </c>
      <c r="L477" s="17" t="s">
        <v>165</v>
      </c>
      <c r="M477" s="26" t="n">
        <v>3</v>
      </c>
      <c r="N477" s="27" t="n">
        <v>920</v>
      </c>
      <c r="O477" s="27" t="n">
        <v>760</v>
      </c>
      <c r="P477" s="27" t="n">
        <f aca="false">ROUND(M477*N477*(1-T477),2)</f>
        <v>2208</v>
      </c>
      <c r="Q477" s="27" t="n">
        <f aca="false">ROUND(M477*O477,2)</f>
        <v>2280</v>
      </c>
      <c r="R477" s="27" t="n">
        <f aca="false">P477-Q477</f>
        <v>-72</v>
      </c>
      <c r="S477" s="28" t="n">
        <f aca="false">IF(P477=0,0,R477/P477)</f>
        <v>-0.0326086956521739</v>
      </c>
      <c r="T477" s="28" t="n">
        <v>0.2</v>
      </c>
    </row>
    <row r="478" customFormat="false" ht="15" hidden="false" customHeight="false" outlineLevel="0" collapsed="false">
      <c r="A478" s="19" t="n">
        <v>477</v>
      </c>
      <c r="B478" s="13" t="s">
        <v>855</v>
      </c>
      <c r="C478" s="20" t="n">
        <v>45825</v>
      </c>
      <c r="D478" s="20" t="n">
        <v>45830</v>
      </c>
      <c r="E478" s="13" t="s">
        <v>150</v>
      </c>
      <c r="F478" s="13" t="s">
        <v>856</v>
      </c>
      <c r="G478" s="13" t="s">
        <v>169</v>
      </c>
      <c r="H478" s="13" t="s">
        <v>153</v>
      </c>
      <c r="I478" s="15" t="s">
        <v>154</v>
      </c>
      <c r="J478" s="15" t="s">
        <v>172</v>
      </c>
      <c r="K478" s="15" t="s">
        <v>204</v>
      </c>
      <c r="L478" s="15" t="s">
        <v>205</v>
      </c>
      <c r="M478" s="21" t="n">
        <v>2</v>
      </c>
      <c r="N478" s="22" t="n">
        <v>195</v>
      </c>
      <c r="O478" s="22" t="n">
        <v>122</v>
      </c>
      <c r="P478" s="22" t="n">
        <f aca="false">ROUND(M478*N478*(1-T478),2)</f>
        <v>390</v>
      </c>
      <c r="Q478" s="22" t="n">
        <f aca="false">ROUND(M478*O478,2)</f>
        <v>244</v>
      </c>
      <c r="R478" s="22" t="n">
        <f aca="false">P478-Q478</f>
        <v>146</v>
      </c>
      <c r="S478" s="23" t="n">
        <f aca="false">IF(P478=0,0,R478/P478)</f>
        <v>0.374358974358974</v>
      </c>
      <c r="T478" s="23" t="n">
        <v>0</v>
      </c>
    </row>
    <row r="479" customFormat="false" ht="15" hidden="false" customHeight="false" outlineLevel="0" collapsed="false">
      <c r="A479" s="24" t="n">
        <v>478</v>
      </c>
      <c r="B479" s="9" t="s">
        <v>857</v>
      </c>
      <c r="C479" s="25" t="n">
        <v>45825</v>
      </c>
      <c r="D479" s="25" t="n">
        <v>45830</v>
      </c>
      <c r="E479" s="9" t="s">
        <v>150</v>
      </c>
      <c r="F479" s="9" t="s">
        <v>405</v>
      </c>
      <c r="G479" s="9" t="s">
        <v>177</v>
      </c>
      <c r="H479" s="9" t="s">
        <v>153</v>
      </c>
      <c r="I479" s="17" t="s">
        <v>163</v>
      </c>
      <c r="J479" s="17" t="s">
        <v>155</v>
      </c>
      <c r="K479" s="17" t="s">
        <v>215</v>
      </c>
      <c r="L479" s="17" t="s">
        <v>216</v>
      </c>
      <c r="M479" s="26" t="n">
        <v>4</v>
      </c>
      <c r="N479" s="27" t="n">
        <v>210</v>
      </c>
      <c r="O479" s="27" t="n">
        <v>132</v>
      </c>
      <c r="P479" s="27" t="n">
        <f aca="false">ROUND(M479*N479*(1-T479),2)</f>
        <v>798</v>
      </c>
      <c r="Q479" s="27" t="n">
        <f aca="false">ROUND(M479*O479,2)</f>
        <v>528</v>
      </c>
      <c r="R479" s="27" t="n">
        <f aca="false">P479-Q479</f>
        <v>270</v>
      </c>
      <c r="S479" s="28" t="n">
        <f aca="false">IF(P479=0,0,R479/P479)</f>
        <v>0.338345864661654</v>
      </c>
      <c r="T479" s="28" t="n">
        <v>0.05</v>
      </c>
    </row>
    <row r="480" customFormat="false" ht="15" hidden="false" customHeight="false" outlineLevel="0" collapsed="false">
      <c r="A480" s="19" t="n">
        <v>479</v>
      </c>
      <c r="B480" s="13" t="s">
        <v>858</v>
      </c>
      <c r="C480" s="20" t="n">
        <v>45826</v>
      </c>
      <c r="D480" s="20" t="n">
        <v>45830</v>
      </c>
      <c r="E480" s="13" t="s">
        <v>167</v>
      </c>
      <c r="F480" s="13" t="s">
        <v>859</v>
      </c>
      <c r="G480" s="13" t="s">
        <v>177</v>
      </c>
      <c r="H480" s="13" t="s">
        <v>170</v>
      </c>
      <c r="I480" s="15" t="s">
        <v>271</v>
      </c>
      <c r="J480" s="15" t="s">
        <v>158</v>
      </c>
      <c r="K480" s="15" t="s">
        <v>210</v>
      </c>
      <c r="L480" s="15" t="s">
        <v>265</v>
      </c>
      <c r="M480" s="21" t="n">
        <v>5</v>
      </c>
      <c r="N480" s="22" t="n">
        <v>790</v>
      </c>
      <c r="O480" s="22" t="n">
        <v>645</v>
      </c>
      <c r="P480" s="22" t="n">
        <f aca="false">ROUND(M480*N480*(1-T480),2)</f>
        <v>2765</v>
      </c>
      <c r="Q480" s="22" t="n">
        <f aca="false">ROUND(M480*O480,2)</f>
        <v>3225</v>
      </c>
      <c r="R480" s="22" t="n">
        <f aca="false">P480-Q480</f>
        <v>-460</v>
      </c>
      <c r="S480" s="23" t="n">
        <f aca="false">IF(P480=0,0,R480/P480)</f>
        <v>-0.166365280289331</v>
      </c>
      <c r="T480" s="23" t="n">
        <v>0.3</v>
      </c>
    </row>
    <row r="481" customFormat="false" ht="15" hidden="false" customHeight="false" outlineLevel="0" collapsed="false">
      <c r="A481" s="24" t="n">
        <v>480</v>
      </c>
      <c r="B481" s="9" t="s">
        <v>860</v>
      </c>
      <c r="C481" s="25" t="n">
        <v>45826</v>
      </c>
      <c r="D481" s="25" t="n">
        <v>45827</v>
      </c>
      <c r="E481" s="9" t="s">
        <v>184</v>
      </c>
      <c r="F481" s="9" t="s">
        <v>649</v>
      </c>
      <c r="G481" s="9" t="s">
        <v>169</v>
      </c>
      <c r="H481" s="9" t="s">
        <v>153</v>
      </c>
      <c r="I481" s="17" t="s">
        <v>154</v>
      </c>
      <c r="J481" s="17" t="s">
        <v>158</v>
      </c>
      <c r="K481" s="17" t="s">
        <v>199</v>
      </c>
      <c r="L481" s="17" t="s">
        <v>200</v>
      </c>
      <c r="M481" s="26" t="n">
        <v>2</v>
      </c>
      <c r="N481" s="27" t="n">
        <v>449</v>
      </c>
      <c r="O481" s="27" t="n">
        <v>275</v>
      </c>
      <c r="P481" s="27" t="n">
        <f aca="false">ROUND(M481*N481*(1-T481),2)</f>
        <v>718.4</v>
      </c>
      <c r="Q481" s="27" t="n">
        <f aca="false">ROUND(M481*O481,2)</f>
        <v>550</v>
      </c>
      <c r="R481" s="27" t="n">
        <f aca="false">P481-Q481</f>
        <v>168.4</v>
      </c>
      <c r="S481" s="28" t="n">
        <f aca="false">IF(P481=0,0,R481/P481)</f>
        <v>0.234409799554566</v>
      </c>
      <c r="T481" s="28" t="n">
        <v>0.2</v>
      </c>
    </row>
    <row r="482" customFormat="false" ht="15" hidden="false" customHeight="false" outlineLevel="0" collapsed="false">
      <c r="A482" s="19" t="n">
        <v>481</v>
      </c>
      <c r="B482" s="13" t="s">
        <v>861</v>
      </c>
      <c r="C482" s="20" t="n">
        <v>45826</v>
      </c>
      <c r="D482" s="20" t="n">
        <v>45831</v>
      </c>
      <c r="E482" s="13" t="s">
        <v>150</v>
      </c>
      <c r="F482" s="13" t="s">
        <v>223</v>
      </c>
      <c r="G482" s="13" t="s">
        <v>169</v>
      </c>
      <c r="H482" s="13" t="s">
        <v>153</v>
      </c>
      <c r="I482" s="15" t="s">
        <v>233</v>
      </c>
      <c r="J482" s="15" t="s">
        <v>158</v>
      </c>
      <c r="K482" s="15" t="s">
        <v>159</v>
      </c>
      <c r="L482" s="15" t="s">
        <v>248</v>
      </c>
      <c r="M482" s="21" t="n">
        <v>3</v>
      </c>
      <c r="N482" s="22" t="n">
        <v>165</v>
      </c>
      <c r="O482" s="22" t="n">
        <v>78</v>
      </c>
      <c r="P482" s="22" t="n">
        <f aca="false">ROUND(M482*N482*(1-T482),2)</f>
        <v>495</v>
      </c>
      <c r="Q482" s="22" t="n">
        <f aca="false">ROUND(M482*O482,2)</f>
        <v>234</v>
      </c>
      <c r="R482" s="22" t="n">
        <f aca="false">P482-Q482</f>
        <v>261</v>
      </c>
      <c r="S482" s="23" t="n">
        <f aca="false">IF(P482=0,0,R482/P482)</f>
        <v>0.527272727272727</v>
      </c>
      <c r="T482" s="23" t="n">
        <v>0</v>
      </c>
    </row>
    <row r="483" customFormat="false" ht="15" hidden="false" customHeight="false" outlineLevel="0" collapsed="false">
      <c r="A483" s="24" t="n">
        <v>482</v>
      </c>
      <c r="B483" s="9" t="s">
        <v>862</v>
      </c>
      <c r="C483" s="25" t="n">
        <v>45827</v>
      </c>
      <c r="D483" s="25" t="n">
        <v>45829</v>
      </c>
      <c r="E483" s="9" t="s">
        <v>184</v>
      </c>
      <c r="F483" s="9" t="s">
        <v>348</v>
      </c>
      <c r="G483" s="9" t="s">
        <v>169</v>
      </c>
      <c r="H483" s="9" t="s">
        <v>186</v>
      </c>
      <c r="I483" s="17" t="s">
        <v>187</v>
      </c>
      <c r="J483" s="17" t="s">
        <v>155</v>
      </c>
      <c r="K483" s="17" t="s">
        <v>164</v>
      </c>
      <c r="L483" s="17" t="s">
        <v>257</v>
      </c>
      <c r="M483" s="26" t="n">
        <v>2</v>
      </c>
      <c r="N483" s="27" t="n">
        <v>560</v>
      </c>
      <c r="O483" s="27" t="n">
        <v>445</v>
      </c>
      <c r="P483" s="27" t="n">
        <f aca="false">ROUND(M483*N483*(1-T483),2)</f>
        <v>784</v>
      </c>
      <c r="Q483" s="27" t="n">
        <f aca="false">ROUND(M483*O483,2)</f>
        <v>890</v>
      </c>
      <c r="R483" s="27" t="n">
        <f aca="false">P483-Q483</f>
        <v>-106</v>
      </c>
      <c r="S483" s="28" t="n">
        <f aca="false">IF(P483=0,0,R483/P483)</f>
        <v>-0.135204081632653</v>
      </c>
      <c r="T483" s="28" t="n">
        <v>0.3</v>
      </c>
    </row>
    <row r="484" customFormat="false" ht="15" hidden="false" customHeight="false" outlineLevel="0" collapsed="false">
      <c r="A484" s="19" t="n">
        <v>483</v>
      </c>
      <c r="B484" s="13" t="s">
        <v>862</v>
      </c>
      <c r="C484" s="20" t="n">
        <v>45827</v>
      </c>
      <c r="D484" s="20" t="n">
        <v>45829</v>
      </c>
      <c r="E484" s="13" t="s">
        <v>184</v>
      </c>
      <c r="F484" s="13" t="s">
        <v>348</v>
      </c>
      <c r="G484" s="13" t="s">
        <v>169</v>
      </c>
      <c r="H484" s="13" t="s">
        <v>186</v>
      </c>
      <c r="I484" s="15" t="s">
        <v>187</v>
      </c>
      <c r="J484" s="15" t="s">
        <v>155</v>
      </c>
      <c r="K484" s="15" t="s">
        <v>288</v>
      </c>
      <c r="L484" s="15" t="s">
        <v>289</v>
      </c>
      <c r="M484" s="21" t="n">
        <v>2</v>
      </c>
      <c r="N484" s="22" t="n">
        <v>185</v>
      </c>
      <c r="O484" s="22" t="n">
        <v>110</v>
      </c>
      <c r="P484" s="22" t="n">
        <f aca="false">ROUND(M484*N484*(1-T484),2)</f>
        <v>296</v>
      </c>
      <c r="Q484" s="22" t="n">
        <f aca="false">ROUND(M484*O484,2)</f>
        <v>220</v>
      </c>
      <c r="R484" s="22" t="n">
        <f aca="false">P484-Q484</f>
        <v>76</v>
      </c>
      <c r="S484" s="23" t="n">
        <f aca="false">IF(P484=0,0,R484/P484)</f>
        <v>0.256756756756757</v>
      </c>
      <c r="T484" s="23" t="n">
        <v>0.2</v>
      </c>
    </row>
    <row r="485" customFormat="false" ht="15" hidden="false" customHeight="false" outlineLevel="0" collapsed="false">
      <c r="A485" s="24" t="n">
        <v>484</v>
      </c>
      <c r="B485" s="9" t="s">
        <v>863</v>
      </c>
      <c r="C485" s="25" t="n">
        <v>45828</v>
      </c>
      <c r="D485" s="25" t="n">
        <v>45832</v>
      </c>
      <c r="E485" s="9" t="s">
        <v>167</v>
      </c>
      <c r="F485" s="9" t="s">
        <v>176</v>
      </c>
      <c r="G485" s="9" t="s">
        <v>177</v>
      </c>
      <c r="H485" s="9" t="s">
        <v>170</v>
      </c>
      <c r="I485" s="17" t="s">
        <v>271</v>
      </c>
      <c r="J485" s="17" t="s">
        <v>172</v>
      </c>
      <c r="K485" s="17" t="s">
        <v>204</v>
      </c>
      <c r="L485" s="17" t="s">
        <v>205</v>
      </c>
      <c r="M485" s="26" t="n">
        <v>2</v>
      </c>
      <c r="N485" s="27" t="n">
        <v>195</v>
      </c>
      <c r="O485" s="27" t="n">
        <v>122</v>
      </c>
      <c r="P485" s="27" t="n">
        <f aca="false">ROUND(M485*N485*(1-T485),2)</f>
        <v>331.5</v>
      </c>
      <c r="Q485" s="27" t="n">
        <f aca="false">ROUND(M485*O485,2)</f>
        <v>244</v>
      </c>
      <c r="R485" s="27" t="n">
        <f aca="false">P485-Q485</f>
        <v>87.5</v>
      </c>
      <c r="S485" s="28" t="n">
        <f aca="false">IF(P485=0,0,R485/P485)</f>
        <v>0.26395173453997</v>
      </c>
      <c r="T485" s="28" t="n">
        <v>0.15</v>
      </c>
    </row>
    <row r="486" customFormat="false" ht="15" hidden="false" customHeight="false" outlineLevel="0" collapsed="false">
      <c r="A486" s="19" t="n">
        <v>485</v>
      </c>
      <c r="B486" s="13" t="s">
        <v>864</v>
      </c>
      <c r="C486" s="20" t="n">
        <v>45828</v>
      </c>
      <c r="D486" s="20" t="n">
        <v>45834</v>
      </c>
      <c r="E486" s="13" t="s">
        <v>150</v>
      </c>
      <c r="F486" s="13" t="s">
        <v>280</v>
      </c>
      <c r="G486" s="13" t="s">
        <v>177</v>
      </c>
      <c r="H486" s="13" t="s">
        <v>170</v>
      </c>
      <c r="I486" s="15" t="s">
        <v>171</v>
      </c>
      <c r="J486" s="15" t="s">
        <v>172</v>
      </c>
      <c r="K486" s="15" t="s">
        <v>195</v>
      </c>
      <c r="L486" s="15" t="s">
        <v>230</v>
      </c>
      <c r="M486" s="21" t="n">
        <v>3</v>
      </c>
      <c r="N486" s="22" t="n">
        <v>45</v>
      </c>
      <c r="O486" s="22" t="n">
        <v>24</v>
      </c>
      <c r="P486" s="22" t="n">
        <f aca="false">ROUND(M486*N486*(1-T486),2)</f>
        <v>135</v>
      </c>
      <c r="Q486" s="22" t="n">
        <f aca="false">ROUND(M486*O486,2)</f>
        <v>72</v>
      </c>
      <c r="R486" s="22" t="n">
        <f aca="false">P486-Q486</f>
        <v>63</v>
      </c>
      <c r="S486" s="23" t="n">
        <f aca="false">IF(P486=0,0,R486/P486)</f>
        <v>0.466666666666667</v>
      </c>
      <c r="T486" s="23" t="n">
        <v>0</v>
      </c>
    </row>
    <row r="487" customFormat="false" ht="15" hidden="false" customHeight="false" outlineLevel="0" collapsed="false">
      <c r="A487" s="24" t="n">
        <v>486</v>
      </c>
      <c r="B487" s="9" t="s">
        <v>865</v>
      </c>
      <c r="C487" s="25" t="n">
        <v>45829</v>
      </c>
      <c r="D487" s="25" t="n">
        <v>45831</v>
      </c>
      <c r="E487" s="9" t="s">
        <v>167</v>
      </c>
      <c r="F487" s="9" t="s">
        <v>808</v>
      </c>
      <c r="G487" s="9" t="s">
        <v>169</v>
      </c>
      <c r="H487" s="9" t="s">
        <v>153</v>
      </c>
      <c r="I487" s="17" t="s">
        <v>233</v>
      </c>
      <c r="J487" s="17" t="s">
        <v>155</v>
      </c>
      <c r="K487" s="17" t="s">
        <v>288</v>
      </c>
      <c r="L487" s="17" t="s">
        <v>289</v>
      </c>
      <c r="M487" s="26" t="n">
        <v>3</v>
      </c>
      <c r="N487" s="27" t="n">
        <v>185</v>
      </c>
      <c r="O487" s="27" t="n">
        <v>110</v>
      </c>
      <c r="P487" s="27" t="n">
        <f aca="false">ROUND(M487*N487*(1-T487),2)</f>
        <v>444</v>
      </c>
      <c r="Q487" s="27" t="n">
        <f aca="false">ROUND(M487*O487,2)</f>
        <v>330</v>
      </c>
      <c r="R487" s="27" t="n">
        <f aca="false">P487-Q487</f>
        <v>114</v>
      </c>
      <c r="S487" s="28" t="n">
        <f aca="false">IF(P487=0,0,R487/P487)</f>
        <v>0.256756756756757</v>
      </c>
      <c r="T487" s="28" t="n">
        <v>0.2</v>
      </c>
    </row>
    <row r="488" customFormat="false" ht="15" hidden="false" customHeight="false" outlineLevel="0" collapsed="false">
      <c r="A488" s="19" t="n">
        <v>487</v>
      </c>
      <c r="B488" s="13" t="s">
        <v>866</v>
      </c>
      <c r="C488" s="20" t="n">
        <v>45829</v>
      </c>
      <c r="D488" s="20" t="n">
        <v>45835</v>
      </c>
      <c r="E488" s="13" t="s">
        <v>150</v>
      </c>
      <c r="F488" s="13" t="s">
        <v>867</v>
      </c>
      <c r="G488" s="13" t="s">
        <v>177</v>
      </c>
      <c r="H488" s="13" t="s">
        <v>170</v>
      </c>
      <c r="I488" s="15" t="s">
        <v>229</v>
      </c>
      <c r="J488" s="15" t="s">
        <v>158</v>
      </c>
      <c r="K488" s="15" t="s">
        <v>243</v>
      </c>
      <c r="L488" s="15" t="s">
        <v>244</v>
      </c>
      <c r="M488" s="21" t="n">
        <v>7</v>
      </c>
      <c r="N488" s="22" t="n">
        <v>980</v>
      </c>
      <c r="O488" s="22" t="n">
        <v>610</v>
      </c>
      <c r="P488" s="22" t="n">
        <f aca="false">ROUND(M488*N488*(1-T488),2)</f>
        <v>6517</v>
      </c>
      <c r="Q488" s="22" t="n">
        <f aca="false">ROUND(M488*O488,2)</f>
        <v>4270</v>
      </c>
      <c r="R488" s="22" t="n">
        <f aca="false">P488-Q488</f>
        <v>2247</v>
      </c>
      <c r="S488" s="23" t="n">
        <f aca="false">IF(P488=0,0,R488/P488)</f>
        <v>0.344790547798067</v>
      </c>
      <c r="T488" s="23" t="n">
        <v>0.05</v>
      </c>
    </row>
    <row r="489" customFormat="false" ht="15" hidden="false" customHeight="false" outlineLevel="0" collapsed="false">
      <c r="A489" s="24" t="n">
        <v>488</v>
      </c>
      <c r="B489" s="9" t="s">
        <v>866</v>
      </c>
      <c r="C489" s="25" t="n">
        <v>45829</v>
      </c>
      <c r="D489" s="25" t="n">
        <v>45835</v>
      </c>
      <c r="E489" s="9" t="s">
        <v>150</v>
      </c>
      <c r="F489" s="9" t="s">
        <v>867</v>
      </c>
      <c r="G489" s="9" t="s">
        <v>177</v>
      </c>
      <c r="H489" s="9" t="s">
        <v>170</v>
      </c>
      <c r="I489" s="17" t="s">
        <v>229</v>
      </c>
      <c r="J489" s="17" t="s">
        <v>158</v>
      </c>
      <c r="K489" s="17" t="s">
        <v>159</v>
      </c>
      <c r="L489" s="17" t="s">
        <v>182</v>
      </c>
      <c r="M489" s="26" t="n">
        <v>1</v>
      </c>
      <c r="N489" s="27" t="n">
        <v>115</v>
      </c>
      <c r="O489" s="27" t="n">
        <v>52</v>
      </c>
      <c r="P489" s="27" t="n">
        <f aca="false">ROUND(M489*N489*(1-T489),2)</f>
        <v>115</v>
      </c>
      <c r="Q489" s="27" t="n">
        <f aca="false">ROUND(M489*O489,2)</f>
        <v>52</v>
      </c>
      <c r="R489" s="27" t="n">
        <f aca="false">P489-Q489</f>
        <v>63</v>
      </c>
      <c r="S489" s="28" t="n">
        <f aca="false">IF(P489=0,0,R489/P489)</f>
        <v>0.547826086956522</v>
      </c>
      <c r="T489" s="28" t="n">
        <v>0</v>
      </c>
    </row>
    <row r="490" customFormat="false" ht="15" hidden="false" customHeight="false" outlineLevel="0" collapsed="false">
      <c r="A490" s="19" t="n">
        <v>489</v>
      </c>
      <c r="B490" s="13" t="s">
        <v>868</v>
      </c>
      <c r="C490" s="20" t="n">
        <v>45829</v>
      </c>
      <c r="D490" s="20" t="n">
        <v>45832</v>
      </c>
      <c r="E490" s="13" t="s">
        <v>167</v>
      </c>
      <c r="F490" s="13" t="s">
        <v>761</v>
      </c>
      <c r="G490" s="13" t="s">
        <v>177</v>
      </c>
      <c r="H490" s="13" t="s">
        <v>186</v>
      </c>
      <c r="I490" s="15" t="s">
        <v>187</v>
      </c>
      <c r="J490" s="15" t="s">
        <v>158</v>
      </c>
      <c r="K490" s="15" t="s">
        <v>210</v>
      </c>
      <c r="L490" s="15" t="s">
        <v>211</v>
      </c>
      <c r="M490" s="21" t="n">
        <v>2</v>
      </c>
      <c r="N490" s="22" t="n">
        <v>640</v>
      </c>
      <c r="O490" s="22" t="n">
        <v>460</v>
      </c>
      <c r="P490" s="22" t="n">
        <f aca="false">ROUND(M490*N490*(1-T490),2)</f>
        <v>1280</v>
      </c>
      <c r="Q490" s="22" t="n">
        <f aca="false">ROUND(M490*O490,2)</f>
        <v>920</v>
      </c>
      <c r="R490" s="22" t="n">
        <f aca="false">P490-Q490</f>
        <v>360</v>
      </c>
      <c r="S490" s="23" t="n">
        <f aca="false">IF(P490=0,0,R490/P490)</f>
        <v>0.28125</v>
      </c>
      <c r="T490" s="23" t="n">
        <v>0</v>
      </c>
    </row>
    <row r="491" customFormat="false" ht="15" hidden="false" customHeight="false" outlineLevel="0" collapsed="false">
      <c r="A491" s="24" t="n">
        <v>490</v>
      </c>
      <c r="B491" s="9" t="s">
        <v>868</v>
      </c>
      <c r="C491" s="25" t="n">
        <v>45829</v>
      </c>
      <c r="D491" s="25" t="n">
        <v>45832</v>
      </c>
      <c r="E491" s="9" t="s">
        <v>167</v>
      </c>
      <c r="F491" s="9" t="s">
        <v>761</v>
      </c>
      <c r="G491" s="9" t="s">
        <v>177</v>
      </c>
      <c r="H491" s="9" t="s">
        <v>186</v>
      </c>
      <c r="I491" s="17" t="s">
        <v>187</v>
      </c>
      <c r="J491" s="17" t="s">
        <v>155</v>
      </c>
      <c r="K491" s="17" t="s">
        <v>164</v>
      </c>
      <c r="L491" s="17" t="s">
        <v>257</v>
      </c>
      <c r="M491" s="26" t="n">
        <v>2</v>
      </c>
      <c r="N491" s="27" t="n">
        <v>560</v>
      </c>
      <c r="O491" s="27" t="n">
        <v>445</v>
      </c>
      <c r="P491" s="27" t="n">
        <f aca="false">ROUND(M491*N491*(1-T491),2)</f>
        <v>896</v>
      </c>
      <c r="Q491" s="27" t="n">
        <f aca="false">ROUND(M491*O491,2)</f>
        <v>890</v>
      </c>
      <c r="R491" s="27" t="n">
        <f aca="false">P491-Q491</f>
        <v>6</v>
      </c>
      <c r="S491" s="28" t="n">
        <f aca="false">IF(P491=0,0,R491/P491)</f>
        <v>0.00669642857142857</v>
      </c>
      <c r="T491" s="28" t="n">
        <v>0.2</v>
      </c>
    </row>
    <row r="492" customFormat="false" ht="15" hidden="false" customHeight="false" outlineLevel="0" collapsed="false">
      <c r="A492" s="19" t="n">
        <v>491</v>
      </c>
      <c r="B492" s="13" t="s">
        <v>869</v>
      </c>
      <c r="C492" s="20" t="n">
        <v>45831</v>
      </c>
      <c r="D492" s="20" t="n">
        <v>45831</v>
      </c>
      <c r="E492" s="13" t="s">
        <v>179</v>
      </c>
      <c r="F492" s="13" t="s">
        <v>660</v>
      </c>
      <c r="G492" s="13" t="s">
        <v>177</v>
      </c>
      <c r="H492" s="13" t="s">
        <v>186</v>
      </c>
      <c r="I492" s="15" t="s">
        <v>187</v>
      </c>
      <c r="J492" s="15" t="s">
        <v>155</v>
      </c>
      <c r="K492" s="15" t="s">
        <v>215</v>
      </c>
      <c r="L492" s="15" t="s">
        <v>292</v>
      </c>
      <c r="M492" s="21" t="n">
        <v>7</v>
      </c>
      <c r="N492" s="22" t="n">
        <v>425</v>
      </c>
      <c r="O492" s="22" t="n">
        <v>265</v>
      </c>
      <c r="P492" s="22" t="n">
        <f aca="false">ROUND(M492*N492*(1-T492),2)</f>
        <v>2677.5</v>
      </c>
      <c r="Q492" s="22" t="n">
        <f aca="false">ROUND(M492*O492,2)</f>
        <v>1855</v>
      </c>
      <c r="R492" s="22" t="n">
        <f aca="false">P492-Q492</f>
        <v>822.5</v>
      </c>
      <c r="S492" s="23" t="n">
        <f aca="false">IF(P492=0,0,R492/P492)</f>
        <v>0.30718954248366</v>
      </c>
      <c r="T492" s="23" t="n">
        <v>0.1</v>
      </c>
    </row>
    <row r="493" customFormat="false" ht="15" hidden="false" customHeight="false" outlineLevel="0" collapsed="false">
      <c r="A493" s="24" t="n">
        <v>492</v>
      </c>
      <c r="B493" s="9" t="s">
        <v>870</v>
      </c>
      <c r="C493" s="25" t="n">
        <v>45831</v>
      </c>
      <c r="D493" s="25" t="n">
        <v>45832</v>
      </c>
      <c r="E493" s="9" t="s">
        <v>184</v>
      </c>
      <c r="F493" s="9" t="s">
        <v>871</v>
      </c>
      <c r="G493" s="9" t="s">
        <v>169</v>
      </c>
      <c r="H493" s="9" t="s">
        <v>208</v>
      </c>
      <c r="I493" s="17" t="s">
        <v>242</v>
      </c>
      <c r="J493" s="17" t="s">
        <v>158</v>
      </c>
      <c r="K493" s="17" t="s">
        <v>199</v>
      </c>
      <c r="L493" s="17" t="s">
        <v>266</v>
      </c>
      <c r="M493" s="26" t="n">
        <v>3</v>
      </c>
      <c r="N493" s="27" t="n">
        <v>899</v>
      </c>
      <c r="O493" s="27" t="n">
        <v>540</v>
      </c>
      <c r="P493" s="27" t="n">
        <f aca="false">ROUND(M493*N493*(1-T493),2)</f>
        <v>2562.15</v>
      </c>
      <c r="Q493" s="27" t="n">
        <f aca="false">ROUND(M493*O493,2)</f>
        <v>1620</v>
      </c>
      <c r="R493" s="27" t="n">
        <f aca="false">P493-Q493</f>
        <v>942.15</v>
      </c>
      <c r="S493" s="28" t="n">
        <f aca="false">IF(P493=0,0,R493/P493)</f>
        <v>0.367718517651191</v>
      </c>
      <c r="T493" s="28" t="n">
        <v>0.05</v>
      </c>
    </row>
    <row r="494" customFormat="false" ht="15" hidden="false" customHeight="false" outlineLevel="0" collapsed="false">
      <c r="A494" s="19" t="n">
        <v>493</v>
      </c>
      <c r="B494" s="13" t="s">
        <v>872</v>
      </c>
      <c r="C494" s="20" t="n">
        <v>45831</v>
      </c>
      <c r="D494" s="20" t="n">
        <v>45835</v>
      </c>
      <c r="E494" s="13" t="s">
        <v>150</v>
      </c>
      <c r="F494" s="13" t="s">
        <v>309</v>
      </c>
      <c r="G494" s="13" t="s">
        <v>169</v>
      </c>
      <c r="H494" s="13" t="s">
        <v>186</v>
      </c>
      <c r="I494" s="15" t="s">
        <v>187</v>
      </c>
      <c r="J494" s="15" t="s">
        <v>172</v>
      </c>
      <c r="K494" s="15" t="s">
        <v>204</v>
      </c>
      <c r="L494" s="15" t="s">
        <v>341</v>
      </c>
      <c r="M494" s="21" t="n">
        <v>2</v>
      </c>
      <c r="N494" s="22" t="n">
        <v>68</v>
      </c>
      <c r="O494" s="22" t="n">
        <v>36</v>
      </c>
      <c r="P494" s="22" t="n">
        <f aca="false">ROUND(M494*N494*(1-T494),2)</f>
        <v>136</v>
      </c>
      <c r="Q494" s="22" t="n">
        <f aca="false">ROUND(M494*O494,2)</f>
        <v>72</v>
      </c>
      <c r="R494" s="22" t="n">
        <f aca="false">P494-Q494</f>
        <v>64</v>
      </c>
      <c r="S494" s="23" t="n">
        <f aca="false">IF(P494=0,0,R494/P494)</f>
        <v>0.470588235294118</v>
      </c>
      <c r="T494" s="23" t="n">
        <v>0</v>
      </c>
    </row>
    <row r="495" customFormat="false" ht="15" hidden="false" customHeight="false" outlineLevel="0" collapsed="false">
      <c r="A495" s="24" t="n">
        <v>494</v>
      </c>
      <c r="B495" s="9" t="s">
        <v>873</v>
      </c>
      <c r="C495" s="25" t="n">
        <v>45832</v>
      </c>
      <c r="D495" s="25" t="n">
        <v>45836</v>
      </c>
      <c r="E495" s="9" t="s">
        <v>150</v>
      </c>
      <c r="F495" s="9" t="s">
        <v>552</v>
      </c>
      <c r="G495" s="9" t="s">
        <v>177</v>
      </c>
      <c r="H495" s="9" t="s">
        <v>170</v>
      </c>
      <c r="I495" s="17" t="s">
        <v>451</v>
      </c>
      <c r="J495" s="17" t="s">
        <v>172</v>
      </c>
      <c r="K495" s="17" t="s">
        <v>305</v>
      </c>
      <c r="L495" s="17" t="s">
        <v>306</v>
      </c>
      <c r="M495" s="26" t="n">
        <v>2</v>
      </c>
      <c r="N495" s="27" t="n">
        <v>145</v>
      </c>
      <c r="O495" s="27" t="n">
        <v>88</v>
      </c>
      <c r="P495" s="27" t="n">
        <f aca="false">ROUND(M495*N495*(1-T495),2)</f>
        <v>275.5</v>
      </c>
      <c r="Q495" s="27" t="n">
        <f aca="false">ROUND(M495*O495,2)</f>
        <v>176</v>
      </c>
      <c r="R495" s="27" t="n">
        <f aca="false">P495-Q495</f>
        <v>99.5</v>
      </c>
      <c r="S495" s="28" t="n">
        <f aca="false">IF(P495=0,0,R495/P495)</f>
        <v>0.361161524500907</v>
      </c>
      <c r="T495" s="28" t="n">
        <v>0.05</v>
      </c>
    </row>
    <row r="496" customFormat="false" ht="15" hidden="false" customHeight="false" outlineLevel="0" collapsed="false">
      <c r="A496" s="19" t="n">
        <v>495</v>
      </c>
      <c r="B496" s="13" t="s">
        <v>873</v>
      </c>
      <c r="C496" s="20" t="n">
        <v>45832</v>
      </c>
      <c r="D496" s="20" t="n">
        <v>45836</v>
      </c>
      <c r="E496" s="13" t="s">
        <v>150</v>
      </c>
      <c r="F496" s="13" t="s">
        <v>552</v>
      </c>
      <c r="G496" s="13" t="s">
        <v>177</v>
      </c>
      <c r="H496" s="13" t="s">
        <v>170</v>
      </c>
      <c r="I496" s="15" t="s">
        <v>451</v>
      </c>
      <c r="J496" s="15" t="s">
        <v>172</v>
      </c>
      <c r="K496" s="15" t="s">
        <v>204</v>
      </c>
      <c r="L496" s="15" t="s">
        <v>205</v>
      </c>
      <c r="M496" s="21" t="n">
        <v>2</v>
      </c>
      <c r="N496" s="22" t="n">
        <v>195</v>
      </c>
      <c r="O496" s="22" t="n">
        <v>122</v>
      </c>
      <c r="P496" s="22" t="n">
        <f aca="false">ROUND(M496*N496*(1-T496),2)</f>
        <v>390</v>
      </c>
      <c r="Q496" s="22" t="n">
        <f aca="false">ROUND(M496*O496,2)</f>
        <v>244</v>
      </c>
      <c r="R496" s="22" t="n">
        <f aca="false">P496-Q496</f>
        <v>146</v>
      </c>
      <c r="S496" s="23" t="n">
        <f aca="false">IF(P496=0,0,R496/P496)</f>
        <v>0.374358974358974</v>
      </c>
      <c r="T496" s="23" t="n">
        <v>0</v>
      </c>
    </row>
    <row r="497" customFormat="false" ht="15" hidden="false" customHeight="false" outlineLevel="0" collapsed="false">
      <c r="A497" s="24" t="n">
        <v>496</v>
      </c>
      <c r="B497" s="9" t="s">
        <v>874</v>
      </c>
      <c r="C497" s="25" t="n">
        <v>45832</v>
      </c>
      <c r="D497" s="25" t="n">
        <v>45834</v>
      </c>
      <c r="E497" s="9" t="s">
        <v>184</v>
      </c>
      <c r="F497" s="9" t="s">
        <v>715</v>
      </c>
      <c r="G497" s="9" t="s">
        <v>177</v>
      </c>
      <c r="H497" s="9" t="s">
        <v>208</v>
      </c>
      <c r="I497" s="17" t="s">
        <v>242</v>
      </c>
      <c r="J497" s="17" t="s">
        <v>172</v>
      </c>
      <c r="K497" s="17" t="s">
        <v>195</v>
      </c>
      <c r="L497" s="17" t="s">
        <v>196</v>
      </c>
      <c r="M497" s="26" t="n">
        <v>3</v>
      </c>
      <c r="N497" s="27" t="n">
        <v>58</v>
      </c>
      <c r="O497" s="27" t="n">
        <v>31</v>
      </c>
      <c r="P497" s="27" t="n">
        <f aca="false">ROUND(M497*N497*(1-T497),2)</f>
        <v>174</v>
      </c>
      <c r="Q497" s="27" t="n">
        <f aca="false">ROUND(M497*O497,2)</f>
        <v>93</v>
      </c>
      <c r="R497" s="27" t="n">
        <f aca="false">P497-Q497</f>
        <v>81</v>
      </c>
      <c r="S497" s="28" t="n">
        <f aca="false">IF(P497=0,0,R497/P497)</f>
        <v>0.46551724137931</v>
      </c>
      <c r="T497" s="28" t="n">
        <v>0</v>
      </c>
    </row>
    <row r="498" customFormat="false" ht="15" hidden="false" customHeight="false" outlineLevel="0" collapsed="false">
      <c r="A498" s="19" t="n">
        <v>497</v>
      </c>
      <c r="B498" s="13" t="s">
        <v>874</v>
      </c>
      <c r="C498" s="20" t="n">
        <v>45832</v>
      </c>
      <c r="D498" s="20" t="n">
        <v>45834</v>
      </c>
      <c r="E498" s="13" t="s">
        <v>184</v>
      </c>
      <c r="F498" s="13" t="s">
        <v>715</v>
      </c>
      <c r="G498" s="13" t="s">
        <v>177</v>
      </c>
      <c r="H498" s="13" t="s">
        <v>208</v>
      </c>
      <c r="I498" s="15" t="s">
        <v>242</v>
      </c>
      <c r="J498" s="15" t="s">
        <v>158</v>
      </c>
      <c r="K498" s="15" t="s">
        <v>199</v>
      </c>
      <c r="L498" s="15" t="s">
        <v>266</v>
      </c>
      <c r="M498" s="21" t="n">
        <v>4</v>
      </c>
      <c r="N498" s="22" t="n">
        <v>899</v>
      </c>
      <c r="O498" s="22" t="n">
        <v>540</v>
      </c>
      <c r="P498" s="22" t="n">
        <f aca="false">ROUND(M498*N498*(1-T498),2)</f>
        <v>3596</v>
      </c>
      <c r="Q498" s="22" t="n">
        <f aca="false">ROUND(M498*O498,2)</f>
        <v>2160</v>
      </c>
      <c r="R498" s="22" t="n">
        <f aca="false">P498-Q498</f>
        <v>1436</v>
      </c>
      <c r="S498" s="23" t="n">
        <f aca="false">IF(P498=0,0,R498/P498)</f>
        <v>0.399332591768632</v>
      </c>
      <c r="T498" s="23" t="n">
        <v>0</v>
      </c>
    </row>
    <row r="499" customFormat="false" ht="15" hidden="false" customHeight="false" outlineLevel="0" collapsed="false">
      <c r="A499" s="24" t="n">
        <v>498</v>
      </c>
      <c r="B499" s="9" t="s">
        <v>875</v>
      </c>
      <c r="C499" s="25" t="n">
        <v>45832</v>
      </c>
      <c r="D499" s="25" t="n">
        <v>45836</v>
      </c>
      <c r="E499" s="9" t="s">
        <v>150</v>
      </c>
      <c r="F499" s="9" t="s">
        <v>370</v>
      </c>
      <c r="G499" s="9" t="s">
        <v>177</v>
      </c>
      <c r="H499" s="9" t="s">
        <v>153</v>
      </c>
      <c r="I499" s="17" t="s">
        <v>163</v>
      </c>
      <c r="J499" s="17" t="s">
        <v>158</v>
      </c>
      <c r="K499" s="17" t="s">
        <v>159</v>
      </c>
      <c r="L499" s="17" t="s">
        <v>248</v>
      </c>
      <c r="M499" s="26" t="n">
        <v>2</v>
      </c>
      <c r="N499" s="27" t="n">
        <v>165</v>
      </c>
      <c r="O499" s="27" t="n">
        <v>78</v>
      </c>
      <c r="P499" s="27" t="n">
        <f aca="false">ROUND(M499*N499*(1-T499),2)</f>
        <v>297</v>
      </c>
      <c r="Q499" s="27" t="n">
        <f aca="false">ROUND(M499*O499,2)</f>
        <v>156</v>
      </c>
      <c r="R499" s="27" t="n">
        <f aca="false">P499-Q499</f>
        <v>141</v>
      </c>
      <c r="S499" s="28" t="n">
        <f aca="false">IF(P499=0,0,R499/P499)</f>
        <v>0.474747474747475</v>
      </c>
      <c r="T499" s="28" t="n">
        <v>0.1</v>
      </c>
    </row>
    <row r="500" customFormat="false" ht="15" hidden="false" customHeight="false" outlineLevel="0" collapsed="false">
      <c r="A500" s="19" t="n">
        <v>499</v>
      </c>
      <c r="B500" s="13" t="s">
        <v>876</v>
      </c>
      <c r="C500" s="20" t="n">
        <v>45834</v>
      </c>
      <c r="D500" s="20" t="n">
        <v>45839</v>
      </c>
      <c r="E500" s="13" t="s">
        <v>150</v>
      </c>
      <c r="F500" s="13" t="s">
        <v>232</v>
      </c>
      <c r="G500" s="13" t="s">
        <v>177</v>
      </c>
      <c r="H500" s="13" t="s">
        <v>153</v>
      </c>
      <c r="I500" s="15" t="s">
        <v>236</v>
      </c>
      <c r="J500" s="15" t="s">
        <v>155</v>
      </c>
      <c r="K500" s="15" t="s">
        <v>215</v>
      </c>
      <c r="L500" s="15" t="s">
        <v>292</v>
      </c>
      <c r="M500" s="21" t="n">
        <v>3</v>
      </c>
      <c r="N500" s="22" t="n">
        <v>425</v>
      </c>
      <c r="O500" s="22" t="n">
        <v>265</v>
      </c>
      <c r="P500" s="22" t="n">
        <f aca="false">ROUND(M500*N500*(1-T500),2)</f>
        <v>1211.25</v>
      </c>
      <c r="Q500" s="22" t="n">
        <f aca="false">ROUND(M500*O500,2)</f>
        <v>795</v>
      </c>
      <c r="R500" s="22" t="n">
        <f aca="false">P500-Q500</f>
        <v>416.25</v>
      </c>
      <c r="S500" s="23" t="n">
        <f aca="false">IF(P500=0,0,R500/P500)</f>
        <v>0.343653250773994</v>
      </c>
      <c r="T500" s="23" t="n">
        <v>0.05</v>
      </c>
    </row>
    <row r="501" customFormat="false" ht="15" hidden="false" customHeight="false" outlineLevel="0" collapsed="false">
      <c r="A501" s="24" t="n">
        <v>500</v>
      </c>
      <c r="B501" s="9" t="s">
        <v>876</v>
      </c>
      <c r="C501" s="25" t="n">
        <v>45834</v>
      </c>
      <c r="D501" s="25" t="n">
        <v>45839</v>
      </c>
      <c r="E501" s="9" t="s">
        <v>150</v>
      </c>
      <c r="F501" s="9" t="s">
        <v>232</v>
      </c>
      <c r="G501" s="9" t="s">
        <v>177</v>
      </c>
      <c r="H501" s="9" t="s">
        <v>153</v>
      </c>
      <c r="I501" s="17" t="s">
        <v>236</v>
      </c>
      <c r="J501" s="17" t="s">
        <v>155</v>
      </c>
      <c r="K501" s="17" t="s">
        <v>164</v>
      </c>
      <c r="L501" s="17" t="s">
        <v>165</v>
      </c>
      <c r="M501" s="26" t="n">
        <v>2</v>
      </c>
      <c r="N501" s="27" t="n">
        <v>920</v>
      </c>
      <c r="O501" s="27" t="n">
        <v>760</v>
      </c>
      <c r="P501" s="27" t="n">
        <f aca="false">ROUND(M501*N501*(1-T501),2)</f>
        <v>1380</v>
      </c>
      <c r="Q501" s="27" t="n">
        <f aca="false">ROUND(M501*O501,2)</f>
        <v>1520</v>
      </c>
      <c r="R501" s="27" t="n">
        <f aca="false">P501-Q501</f>
        <v>-140</v>
      </c>
      <c r="S501" s="28" t="n">
        <f aca="false">IF(P501=0,0,R501/P501)</f>
        <v>-0.101449275362319</v>
      </c>
      <c r="T501" s="28" t="n">
        <v>0.25</v>
      </c>
    </row>
    <row r="502" customFormat="false" ht="15" hidden="false" customHeight="false" outlineLevel="0" collapsed="false">
      <c r="A502" s="19" t="n">
        <v>501</v>
      </c>
      <c r="B502" s="13" t="s">
        <v>877</v>
      </c>
      <c r="C502" s="20" t="n">
        <v>45834</v>
      </c>
      <c r="D502" s="20" t="n">
        <v>45840</v>
      </c>
      <c r="E502" s="13" t="s">
        <v>150</v>
      </c>
      <c r="F502" s="13" t="s">
        <v>588</v>
      </c>
      <c r="G502" s="13" t="s">
        <v>169</v>
      </c>
      <c r="H502" s="13" t="s">
        <v>170</v>
      </c>
      <c r="I502" s="15" t="s">
        <v>229</v>
      </c>
      <c r="J502" s="15" t="s">
        <v>172</v>
      </c>
      <c r="K502" s="15" t="s">
        <v>204</v>
      </c>
      <c r="L502" s="15" t="s">
        <v>341</v>
      </c>
      <c r="M502" s="21" t="n">
        <v>2</v>
      </c>
      <c r="N502" s="22" t="n">
        <v>68</v>
      </c>
      <c r="O502" s="22" t="n">
        <v>36</v>
      </c>
      <c r="P502" s="22" t="n">
        <f aca="false">ROUND(M502*N502*(1-T502),2)</f>
        <v>136</v>
      </c>
      <c r="Q502" s="22" t="n">
        <f aca="false">ROUND(M502*O502,2)</f>
        <v>72</v>
      </c>
      <c r="R502" s="22" t="n">
        <f aca="false">P502-Q502</f>
        <v>64</v>
      </c>
      <c r="S502" s="23" t="n">
        <f aca="false">IF(P502=0,0,R502/P502)</f>
        <v>0.470588235294118</v>
      </c>
      <c r="T502" s="23" t="n">
        <v>0</v>
      </c>
    </row>
    <row r="503" customFormat="false" ht="15" hidden="false" customHeight="false" outlineLevel="0" collapsed="false">
      <c r="A503" s="24" t="n">
        <v>502</v>
      </c>
      <c r="B503" s="9" t="s">
        <v>878</v>
      </c>
      <c r="C503" s="25" t="n">
        <v>45835</v>
      </c>
      <c r="D503" s="25" t="n">
        <v>45839</v>
      </c>
      <c r="E503" s="9" t="s">
        <v>167</v>
      </c>
      <c r="F503" s="9" t="s">
        <v>459</v>
      </c>
      <c r="G503" s="9" t="s">
        <v>177</v>
      </c>
      <c r="H503" s="9" t="s">
        <v>208</v>
      </c>
      <c r="I503" s="17" t="s">
        <v>219</v>
      </c>
      <c r="J503" s="17" t="s">
        <v>172</v>
      </c>
      <c r="K503" s="17" t="s">
        <v>191</v>
      </c>
      <c r="L503" s="17" t="s">
        <v>192</v>
      </c>
      <c r="M503" s="26" t="n">
        <v>4</v>
      </c>
      <c r="N503" s="27" t="n">
        <v>28</v>
      </c>
      <c r="O503" s="27" t="n">
        <v>13</v>
      </c>
      <c r="P503" s="27" t="n">
        <f aca="false">ROUND(M503*N503*(1-T503),2)</f>
        <v>112</v>
      </c>
      <c r="Q503" s="27" t="n">
        <f aca="false">ROUND(M503*O503,2)</f>
        <v>52</v>
      </c>
      <c r="R503" s="27" t="n">
        <f aca="false">P503-Q503</f>
        <v>60</v>
      </c>
      <c r="S503" s="28" t="n">
        <f aca="false">IF(P503=0,0,R503/P503)</f>
        <v>0.535714285714286</v>
      </c>
      <c r="T503" s="28" t="n">
        <v>0</v>
      </c>
    </row>
    <row r="504" customFormat="false" ht="15" hidden="false" customHeight="false" outlineLevel="0" collapsed="false">
      <c r="A504" s="19" t="n">
        <v>503</v>
      </c>
      <c r="B504" s="13" t="s">
        <v>878</v>
      </c>
      <c r="C504" s="20" t="n">
        <v>45835</v>
      </c>
      <c r="D504" s="20" t="n">
        <v>45839</v>
      </c>
      <c r="E504" s="13" t="s">
        <v>167</v>
      </c>
      <c r="F504" s="13" t="s">
        <v>459</v>
      </c>
      <c r="G504" s="13" t="s">
        <v>177</v>
      </c>
      <c r="H504" s="13" t="s">
        <v>208</v>
      </c>
      <c r="I504" s="15" t="s">
        <v>219</v>
      </c>
      <c r="J504" s="15" t="s">
        <v>158</v>
      </c>
      <c r="K504" s="15" t="s">
        <v>243</v>
      </c>
      <c r="L504" s="15" t="s">
        <v>244</v>
      </c>
      <c r="M504" s="21" t="n">
        <v>2</v>
      </c>
      <c r="N504" s="22" t="n">
        <v>980</v>
      </c>
      <c r="O504" s="22" t="n">
        <v>610</v>
      </c>
      <c r="P504" s="22" t="n">
        <f aca="false">ROUND(M504*N504*(1-T504),2)</f>
        <v>1960</v>
      </c>
      <c r="Q504" s="22" t="n">
        <f aca="false">ROUND(M504*O504,2)</f>
        <v>1220</v>
      </c>
      <c r="R504" s="22" t="n">
        <f aca="false">P504-Q504</f>
        <v>740</v>
      </c>
      <c r="S504" s="23" t="n">
        <f aca="false">IF(P504=0,0,R504/P504)</f>
        <v>0.377551020408163</v>
      </c>
      <c r="T504" s="23" t="n">
        <v>0</v>
      </c>
    </row>
    <row r="505" customFormat="false" ht="15" hidden="false" customHeight="false" outlineLevel="0" collapsed="false">
      <c r="A505" s="24" t="n">
        <v>504</v>
      </c>
      <c r="B505" s="9" t="s">
        <v>879</v>
      </c>
      <c r="C505" s="25" t="n">
        <v>45835</v>
      </c>
      <c r="D505" s="25" t="n">
        <v>45839</v>
      </c>
      <c r="E505" s="9" t="s">
        <v>150</v>
      </c>
      <c r="F505" s="9" t="s">
        <v>414</v>
      </c>
      <c r="G505" s="9" t="s">
        <v>169</v>
      </c>
      <c r="H505" s="9" t="s">
        <v>208</v>
      </c>
      <c r="I505" s="17" t="s">
        <v>242</v>
      </c>
      <c r="J505" s="17" t="s">
        <v>158</v>
      </c>
      <c r="K505" s="17" t="s">
        <v>199</v>
      </c>
      <c r="L505" s="17" t="s">
        <v>259</v>
      </c>
      <c r="M505" s="26" t="n">
        <v>2</v>
      </c>
      <c r="N505" s="27" t="n">
        <v>320</v>
      </c>
      <c r="O505" s="27" t="n">
        <v>185</v>
      </c>
      <c r="P505" s="27" t="n">
        <f aca="false">ROUND(M505*N505*(1-T505),2)</f>
        <v>640</v>
      </c>
      <c r="Q505" s="27" t="n">
        <f aca="false">ROUND(M505*O505,2)</f>
        <v>370</v>
      </c>
      <c r="R505" s="27" t="n">
        <f aca="false">P505-Q505</f>
        <v>270</v>
      </c>
      <c r="S505" s="28" t="n">
        <f aca="false">IF(P505=0,0,R505/P505)</f>
        <v>0.421875</v>
      </c>
      <c r="T505" s="28" t="n">
        <v>0</v>
      </c>
    </row>
    <row r="506" customFormat="false" ht="15" hidden="false" customHeight="false" outlineLevel="0" collapsed="false">
      <c r="A506" s="19" t="n">
        <v>505</v>
      </c>
      <c r="B506" s="13" t="s">
        <v>880</v>
      </c>
      <c r="C506" s="20" t="n">
        <v>45835</v>
      </c>
      <c r="D506" s="20" t="n">
        <v>45840</v>
      </c>
      <c r="E506" s="13" t="s">
        <v>150</v>
      </c>
      <c r="F506" s="13" t="s">
        <v>881</v>
      </c>
      <c r="G506" s="13" t="s">
        <v>169</v>
      </c>
      <c r="H506" s="13" t="s">
        <v>170</v>
      </c>
      <c r="I506" s="15" t="s">
        <v>229</v>
      </c>
      <c r="J506" s="15" t="s">
        <v>155</v>
      </c>
      <c r="K506" s="15" t="s">
        <v>215</v>
      </c>
      <c r="L506" s="15" t="s">
        <v>216</v>
      </c>
      <c r="M506" s="21" t="n">
        <v>1</v>
      </c>
      <c r="N506" s="22" t="n">
        <v>210</v>
      </c>
      <c r="O506" s="22" t="n">
        <v>132</v>
      </c>
      <c r="P506" s="22" t="n">
        <f aca="false">ROUND(M506*N506*(1-T506),2)</f>
        <v>199.5</v>
      </c>
      <c r="Q506" s="22" t="n">
        <f aca="false">ROUND(M506*O506,2)</f>
        <v>132</v>
      </c>
      <c r="R506" s="22" t="n">
        <f aca="false">P506-Q506</f>
        <v>67.5</v>
      </c>
      <c r="S506" s="23" t="n">
        <f aca="false">IF(P506=0,0,R506/P506)</f>
        <v>0.338345864661654</v>
      </c>
      <c r="T506" s="23" t="n">
        <v>0.05</v>
      </c>
    </row>
    <row r="507" customFormat="false" ht="15" hidden="false" customHeight="false" outlineLevel="0" collapsed="false">
      <c r="A507" s="24" t="n">
        <v>506</v>
      </c>
      <c r="B507" s="9" t="s">
        <v>880</v>
      </c>
      <c r="C507" s="25" t="n">
        <v>45835</v>
      </c>
      <c r="D507" s="25" t="n">
        <v>45840</v>
      </c>
      <c r="E507" s="9" t="s">
        <v>150</v>
      </c>
      <c r="F507" s="9" t="s">
        <v>881</v>
      </c>
      <c r="G507" s="9" t="s">
        <v>169</v>
      </c>
      <c r="H507" s="9" t="s">
        <v>170</v>
      </c>
      <c r="I507" s="17" t="s">
        <v>229</v>
      </c>
      <c r="J507" s="17" t="s">
        <v>158</v>
      </c>
      <c r="K507" s="17" t="s">
        <v>210</v>
      </c>
      <c r="L507" s="17" t="s">
        <v>265</v>
      </c>
      <c r="M507" s="26" t="n">
        <v>2</v>
      </c>
      <c r="N507" s="27" t="n">
        <v>790</v>
      </c>
      <c r="O507" s="27" t="n">
        <v>645</v>
      </c>
      <c r="P507" s="27" t="n">
        <f aca="false">ROUND(M507*N507*(1-T507),2)</f>
        <v>1185</v>
      </c>
      <c r="Q507" s="27" t="n">
        <f aca="false">ROUND(M507*O507,2)</f>
        <v>1290</v>
      </c>
      <c r="R507" s="27" t="n">
        <f aca="false">P507-Q507</f>
        <v>-105</v>
      </c>
      <c r="S507" s="28" t="n">
        <f aca="false">IF(P507=0,0,R507/P507)</f>
        <v>-0.0886075949367089</v>
      </c>
      <c r="T507" s="28" t="n">
        <v>0.25</v>
      </c>
    </row>
    <row r="508" customFormat="false" ht="15" hidden="false" customHeight="false" outlineLevel="0" collapsed="false">
      <c r="A508" s="19" t="n">
        <v>507</v>
      </c>
      <c r="B508" s="13" t="s">
        <v>882</v>
      </c>
      <c r="C508" s="20" t="n">
        <v>45835</v>
      </c>
      <c r="D508" s="20" t="n">
        <v>45836</v>
      </c>
      <c r="E508" s="13" t="s">
        <v>184</v>
      </c>
      <c r="F508" s="13" t="s">
        <v>168</v>
      </c>
      <c r="G508" s="13" t="s">
        <v>169</v>
      </c>
      <c r="H508" s="13" t="s">
        <v>170</v>
      </c>
      <c r="I508" s="15" t="s">
        <v>451</v>
      </c>
      <c r="J508" s="15" t="s">
        <v>158</v>
      </c>
      <c r="K508" s="15" t="s">
        <v>243</v>
      </c>
      <c r="L508" s="15" t="s">
        <v>276</v>
      </c>
      <c r="M508" s="21" t="n">
        <v>1</v>
      </c>
      <c r="N508" s="22" t="n">
        <v>1250</v>
      </c>
      <c r="O508" s="22" t="n">
        <v>780</v>
      </c>
      <c r="P508" s="22" t="n">
        <f aca="false">ROUND(M508*N508*(1-T508),2)</f>
        <v>1250</v>
      </c>
      <c r="Q508" s="22" t="n">
        <f aca="false">ROUND(M508*O508,2)</f>
        <v>780</v>
      </c>
      <c r="R508" s="22" t="n">
        <f aca="false">P508-Q508</f>
        <v>470</v>
      </c>
      <c r="S508" s="23" t="n">
        <f aca="false">IF(P508=0,0,R508/P508)</f>
        <v>0.376</v>
      </c>
      <c r="T508" s="23" t="n">
        <v>0</v>
      </c>
    </row>
    <row r="509" customFormat="false" ht="15" hidden="false" customHeight="false" outlineLevel="0" collapsed="false">
      <c r="A509" s="24" t="n">
        <v>508</v>
      </c>
      <c r="B509" s="9" t="s">
        <v>882</v>
      </c>
      <c r="C509" s="25" t="n">
        <v>45835</v>
      </c>
      <c r="D509" s="25" t="n">
        <v>45836</v>
      </c>
      <c r="E509" s="9" t="s">
        <v>184</v>
      </c>
      <c r="F509" s="9" t="s">
        <v>168</v>
      </c>
      <c r="G509" s="9" t="s">
        <v>169</v>
      </c>
      <c r="H509" s="9" t="s">
        <v>170</v>
      </c>
      <c r="I509" s="17" t="s">
        <v>451</v>
      </c>
      <c r="J509" s="17" t="s">
        <v>172</v>
      </c>
      <c r="K509" s="17" t="s">
        <v>195</v>
      </c>
      <c r="L509" s="17" t="s">
        <v>196</v>
      </c>
      <c r="M509" s="26" t="n">
        <v>1</v>
      </c>
      <c r="N509" s="27" t="n">
        <v>58</v>
      </c>
      <c r="O509" s="27" t="n">
        <v>31</v>
      </c>
      <c r="P509" s="27" t="n">
        <f aca="false">ROUND(M509*N509*(1-T509),2)</f>
        <v>55.1</v>
      </c>
      <c r="Q509" s="27" t="n">
        <f aca="false">ROUND(M509*O509,2)</f>
        <v>31</v>
      </c>
      <c r="R509" s="27" t="n">
        <f aca="false">P509-Q509</f>
        <v>24.1</v>
      </c>
      <c r="S509" s="28" t="n">
        <f aca="false">IF(P509=0,0,R509/P509)</f>
        <v>0.437386569872958</v>
      </c>
      <c r="T509" s="28" t="n">
        <v>0.05</v>
      </c>
    </row>
    <row r="510" customFormat="false" ht="15" hidden="false" customHeight="false" outlineLevel="0" collapsed="false">
      <c r="A510" s="19" t="n">
        <v>509</v>
      </c>
      <c r="B510" s="13" t="s">
        <v>883</v>
      </c>
      <c r="C510" s="20" t="n">
        <v>45835</v>
      </c>
      <c r="D510" s="20" t="n">
        <v>45841</v>
      </c>
      <c r="E510" s="13" t="s">
        <v>150</v>
      </c>
      <c r="F510" s="13" t="s">
        <v>600</v>
      </c>
      <c r="G510" s="13" t="s">
        <v>152</v>
      </c>
      <c r="H510" s="13" t="s">
        <v>186</v>
      </c>
      <c r="I510" s="15" t="s">
        <v>224</v>
      </c>
      <c r="J510" s="15" t="s">
        <v>172</v>
      </c>
      <c r="K510" s="15" t="s">
        <v>204</v>
      </c>
      <c r="L510" s="15" t="s">
        <v>341</v>
      </c>
      <c r="M510" s="21" t="n">
        <v>2</v>
      </c>
      <c r="N510" s="22" t="n">
        <v>68</v>
      </c>
      <c r="O510" s="22" t="n">
        <v>36</v>
      </c>
      <c r="P510" s="22" t="n">
        <f aca="false">ROUND(M510*N510*(1-T510),2)</f>
        <v>122.4</v>
      </c>
      <c r="Q510" s="22" t="n">
        <f aca="false">ROUND(M510*O510,2)</f>
        <v>72</v>
      </c>
      <c r="R510" s="22" t="n">
        <f aca="false">P510-Q510</f>
        <v>50.4</v>
      </c>
      <c r="S510" s="23" t="n">
        <f aca="false">IF(P510=0,0,R510/P510)</f>
        <v>0.411764705882353</v>
      </c>
      <c r="T510" s="23" t="n">
        <v>0.1</v>
      </c>
    </row>
    <row r="511" customFormat="false" ht="15" hidden="false" customHeight="false" outlineLevel="0" collapsed="false">
      <c r="A511" s="24" t="n">
        <v>510</v>
      </c>
      <c r="B511" s="9" t="s">
        <v>884</v>
      </c>
      <c r="C511" s="25" t="n">
        <v>45835</v>
      </c>
      <c r="D511" s="25" t="n">
        <v>45837</v>
      </c>
      <c r="E511" s="9" t="s">
        <v>184</v>
      </c>
      <c r="F511" s="9" t="s">
        <v>583</v>
      </c>
      <c r="G511" s="9" t="s">
        <v>169</v>
      </c>
      <c r="H511" s="9" t="s">
        <v>153</v>
      </c>
      <c r="I511" s="17" t="s">
        <v>154</v>
      </c>
      <c r="J511" s="17" t="s">
        <v>172</v>
      </c>
      <c r="K511" s="17" t="s">
        <v>305</v>
      </c>
      <c r="L511" s="17" t="s">
        <v>306</v>
      </c>
      <c r="M511" s="26" t="n">
        <v>7</v>
      </c>
      <c r="N511" s="27" t="n">
        <v>145</v>
      </c>
      <c r="O511" s="27" t="n">
        <v>88</v>
      </c>
      <c r="P511" s="27" t="n">
        <f aca="false">ROUND(M511*N511*(1-T511),2)</f>
        <v>913.5</v>
      </c>
      <c r="Q511" s="27" t="n">
        <f aca="false">ROUND(M511*O511,2)</f>
        <v>616</v>
      </c>
      <c r="R511" s="27" t="n">
        <f aca="false">P511-Q511</f>
        <v>297.5</v>
      </c>
      <c r="S511" s="28" t="n">
        <f aca="false">IF(P511=0,0,R511/P511)</f>
        <v>0.325670498084291</v>
      </c>
      <c r="T511" s="28" t="n">
        <v>0.1</v>
      </c>
    </row>
    <row r="512" customFormat="false" ht="15" hidden="false" customHeight="false" outlineLevel="0" collapsed="false">
      <c r="A512" s="19" t="n">
        <v>511</v>
      </c>
      <c r="B512" s="13" t="s">
        <v>885</v>
      </c>
      <c r="C512" s="20" t="n">
        <v>45836</v>
      </c>
      <c r="D512" s="20" t="n">
        <v>45841</v>
      </c>
      <c r="E512" s="13" t="s">
        <v>150</v>
      </c>
      <c r="F512" s="13" t="s">
        <v>595</v>
      </c>
      <c r="G512" s="13" t="s">
        <v>169</v>
      </c>
      <c r="H512" s="13" t="s">
        <v>208</v>
      </c>
      <c r="I512" s="15" t="s">
        <v>247</v>
      </c>
      <c r="J512" s="15" t="s">
        <v>158</v>
      </c>
      <c r="K512" s="15" t="s">
        <v>243</v>
      </c>
      <c r="L512" s="15" t="s">
        <v>244</v>
      </c>
      <c r="M512" s="21" t="n">
        <v>6</v>
      </c>
      <c r="N512" s="22" t="n">
        <v>980</v>
      </c>
      <c r="O512" s="22" t="n">
        <v>610</v>
      </c>
      <c r="P512" s="22" t="n">
        <f aca="false">ROUND(M512*N512*(1-T512),2)</f>
        <v>4998</v>
      </c>
      <c r="Q512" s="22" t="n">
        <f aca="false">ROUND(M512*O512,2)</f>
        <v>3660</v>
      </c>
      <c r="R512" s="22" t="n">
        <f aca="false">P512-Q512</f>
        <v>1338</v>
      </c>
      <c r="S512" s="23" t="n">
        <f aca="false">IF(P512=0,0,R512/P512)</f>
        <v>0.267707082833133</v>
      </c>
      <c r="T512" s="23" t="n">
        <v>0.15</v>
      </c>
    </row>
    <row r="513" customFormat="false" ht="15" hidden="false" customHeight="false" outlineLevel="0" collapsed="false">
      <c r="A513" s="24" t="n">
        <v>512</v>
      </c>
      <c r="B513" s="9" t="s">
        <v>885</v>
      </c>
      <c r="C513" s="25" t="n">
        <v>45836</v>
      </c>
      <c r="D513" s="25" t="n">
        <v>45841</v>
      </c>
      <c r="E513" s="9" t="s">
        <v>150</v>
      </c>
      <c r="F513" s="9" t="s">
        <v>595</v>
      </c>
      <c r="G513" s="9" t="s">
        <v>169</v>
      </c>
      <c r="H513" s="9" t="s">
        <v>208</v>
      </c>
      <c r="I513" s="17" t="s">
        <v>247</v>
      </c>
      <c r="J513" s="17" t="s">
        <v>155</v>
      </c>
      <c r="K513" s="17" t="s">
        <v>164</v>
      </c>
      <c r="L513" s="17" t="s">
        <v>257</v>
      </c>
      <c r="M513" s="26" t="n">
        <v>3</v>
      </c>
      <c r="N513" s="27" t="n">
        <v>560</v>
      </c>
      <c r="O513" s="27" t="n">
        <v>445</v>
      </c>
      <c r="P513" s="27" t="n">
        <f aca="false">ROUND(M513*N513*(1-T513),2)</f>
        <v>1512</v>
      </c>
      <c r="Q513" s="27" t="n">
        <f aca="false">ROUND(M513*O513,2)</f>
        <v>1335</v>
      </c>
      <c r="R513" s="27" t="n">
        <f aca="false">P513-Q513</f>
        <v>177</v>
      </c>
      <c r="S513" s="28" t="n">
        <f aca="false">IF(P513=0,0,R513/P513)</f>
        <v>0.117063492063492</v>
      </c>
      <c r="T513" s="28" t="n">
        <v>0.1</v>
      </c>
    </row>
    <row r="514" customFormat="false" ht="15" hidden="false" customHeight="false" outlineLevel="0" collapsed="false">
      <c r="A514" s="19" t="n">
        <v>513</v>
      </c>
      <c r="B514" s="13" t="s">
        <v>886</v>
      </c>
      <c r="C514" s="20" t="n">
        <v>45836</v>
      </c>
      <c r="D514" s="20" t="n">
        <v>45837</v>
      </c>
      <c r="E514" s="13" t="s">
        <v>184</v>
      </c>
      <c r="F514" s="13" t="s">
        <v>887</v>
      </c>
      <c r="G514" s="13" t="s">
        <v>177</v>
      </c>
      <c r="H514" s="13" t="s">
        <v>153</v>
      </c>
      <c r="I514" s="15" t="s">
        <v>181</v>
      </c>
      <c r="J514" s="15" t="s">
        <v>155</v>
      </c>
      <c r="K514" s="15" t="s">
        <v>288</v>
      </c>
      <c r="L514" s="15" t="s">
        <v>289</v>
      </c>
      <c r="M514" s="21" t="n">
        <v>3</v>
      </c>
      <c r="N514" s="22" t="n">
        <v>185</v>
      </c>
      <c r="O514" s="22" t="n">
        <v>110</v>
      </c>
      <c r="P514" s="22" t="n">
        <f aca="false">ROUND(M514*N514*(1-T514),2)</f>
        <v>527.25</v>
      </c>
      <c r="Q514" s="22" t="n">
        <f aca="false">ROUND(M514*O514,2)</f>
        <v>330</v>
      </c>
      <c r="R514" s="22" t="n">
        <f aca="false">P514-Q514</f>
        <v>197.25</v>
      </c>
      <c r="S514" s="23" t="n">
        <f aca="false">IF(P514=0,0,R514/P514)</f>
        <v>0.374110953058322</v>
      </c>
      <c r="T514" s="23" t="n">
        <v>0.05</v>
      </c>
    </row>
    <row r="515" customFormat="false" ht="15" hidden="false" customHeight="false" outlineLevel="0" collapsed="false">
      <c r="A515" s="24" t="n">
        <v>514</v>
      </c>
      <c r="B515" s="9" t="s">
        <v>888</v>
      </c>
      <c r="C515" s="25" t="n">
        <v>45836</v>
      </c>
      <c r="D515" s="25" t="n">
        <v>45840</v>
      </c>
      <c r="E515" s="9" t="s">
        <v>167</v>
      </c>
      <c r="F515" s="9" t="s">
        <v>386</v>
      </c>
      <c r="G515" s="9" t="s">
        <v>169</v>
      </c>
      <c r="H515" s="9" t="s">
        <v>208</v>
      </c>
      <c r="I515" s="17" t="s">
        <v>287</v>
      </c>
      <c r="J515" s="17" t="s">
        <v>172</v>
      </c>
      <c r="K515" s="17" t="s">
        <v>204</v>
      </c>
      <c r="L515" s="17" t="s">
        <v>205</v>
      </c>
      <c r="M515" s="26" t="n">
        <v>2</v>
      </c>
      <c r="N515" s="27" t="n">
        <v>195</v>
      </c>
      <c r="O515" s="27" t="n">
        <v>122</v>
      </c>
      <c r="P515" s="27" t="n">
        <f aca="false">ROUND(M515*N515*(1-T515),2)</f>
        <v>370.5</v>
      </c>
      <c r="Q515" s="27" t="n">
        <f aca="false">ROUND(M515*O515,2)</f>
        <v>244</v>
      </c>
      <c r="R515" s="27" t="n">
        <f aca="false">P515-Q515</f>
        <v>126.5</v>
      </c>
      <c r="S515" s="28" t="n">
        <f aca="false">IF(P515=0,0,R515/P515)</f>
        <v>0.341430499325236</v>
      </c>
      <c r="T515" s="28" t="n">
        <v>0.05</v>
      </c>
    </row>
    <row r="516" customFormat="false" ht="15" hidden="false" customHeight="false" outlineLevel="0" collapsed="false">
      <c r="A516" s="19" t="n">
        <v>515</v>
      </c>
      <c r="B516" s="13" t="s">
        <v>889</v>
      </c>
      <c r="C516" s="20" t="n">
        <v>45836</v>
      </c>
      <c r="D516" s="20" t="n">
        <v>45837</v>
      </c>
      <c r="E516" s="13" t="s">
        <v>184</v>
      </c>
      <c r="F516" s="13" t="s">
        <v>382</v>
      </c>
      <c r="G516" s="13" t="s">
        <v>152</v>
      </c>
      <c r="H516" s="13" t="s">
        <v>208</v>
      </c>
      <c r="I516" s="15" t="s">
        <v>219</v>
      </c>
      <c r="J516" s="15" t="s">
        <v>155</v>
      </c>
      <c r="K516" s="15" t="s">
        <v>215</v>
      </c>
      <c r="L516" s="15" t="s">
        <v>216</v>
      </c>
      <c r="M516" s="21" t="n">
        <v>3</v>
      </c>
      <c r="N516" s="22" t="n">
        <v>210</v>
      </c>
      <c r="O516" s="22" t="n">
        <v>132</v>
      </c>
      <c r="P516" s="22" t="n">
        <f aca="false">ROUND(M516*N516*(1-T516),2)</f>
        <v>535.5</v>
      </c>
      <c r="Q516" s="22" t="n">
        <f aca="false">ROUND(M516*O516,2)</f>
        <v>396</v>
      </c>
      <c r="R516" s="22" t="n">
        <f aca="false">P516-Q516</f>
        <v>139.5</v>
      </c>
      <c r="S516" s="23" t="n">
        <f aca="false">IF(P516=0,0,R516/P516)</f>
        <v>0.260504201680672</v>
      </c>
      <c r="T516" s="23" t="n">
        <v>0.15</v>
      </c>
    </row>
    <row r="517" customFormat="false" ht="15" hidden="false" customHeight="false" outlineLevel="0" collapsed="false">
      <c r="A517" s="24" t="n">
        <v>516</v>
      </c>
      <c r="B517" s="9" t="s">
        <v>890</v>
      </c>
      <c r="C517" s="25" t="n">
        <v>45837</v>
      </c>
      <c r="D517" s="25" t="n">
        <v>45841</v>
      </c>
      <c r="E517" s="9" t="s">
        <v>167</v>
      </c>
      <c r="F517" s="9" t="s">
        <v>891</v>
      </c>
      <c r="G517" s="9" t="s">
        <v>152</v>
      </c>
      <c r="H517" s="9" t="s">
        <v>153</v>
      </c>
      <c r="I517" s="17" t="s">
        <v>163</v>
      </c>
      <c r="J517" s="17" t="s">
        <v>155</v>
      </c>
      <c r="K517" s="17" t="s">
        <v>215</v>
      </c>
      <c r="L517" s="17" t="s">
        <v>292</v>
      </c>
      <c r="M517" s="26" t="n">
        <v>3</v>
      </c>
      <c r="N517" s="27" t="n">
        <v>425</v>
      </c>
      <c r="O517" s="27" t="n">
        <v>265</v>
      </c>
      <c r="P517" s="27" t="n">
        <f aca="false">ROUND(M517*N517*(1-T517),2)</f>
        <v>1275</v>
      </c>
      <c r="Q517" s="27" t="n">
        <f aca="false">ROUND(M517*O517,2)</f>
        <v>795</v>
      </c>
      <c r="R517" s="27" t="n">
        <f aca="false">P517-Q517</f>
        <v>480</v>
      </c>
      <c r="S517" s="28" t="n">
        <f aca="false">IF(P517=0,0,R517/P517)</f>
        <v>0.376470588235294</v>
      </c>
      <c r="T517" s="28" t="n">
        <v>0</v>
      </c>
    </row>
    <row r="518" customFormat="false" ht="15" hidden="false" customHeight="false" outlineLevel="0" collapsed="false">
      <c r="A518" s="19" t="n">
        <v>517</v>
      </c>
      <c r="B518" s="13" t="s">
        <v>890</v>
      </c>
      <c r="C518" s="20" t="n">
        <v>45837</v>
      </c>
      <c r="D518" s="20" t="n">
        <v>45841</v>
      </c>
      <c r="E518" s="13" t="s">
        <v>167</v>
      </c>
      <c r="F518" s="13" t="s">
        <v>891</v>
      </c>
      <c r="G518" s="13" t="s">
        <v>152</v>
      </c>
      <c r="H518" s="13" t="s">
        <v>153</v>
      </c>
      <c r="I518" s="15" t="s">
        <v>163</v>
      </c>
      <c r="J518" s="15" t="s">
        <v>158</v>
      </c>
      <c r="K518" s="15" t="s">
        <v>199</v>
      </c>
      <c r="L518" s="15" t="s">
        <v>259</v>
      </c>
      <c r="M518" s="21" t="n">
        <v>6</v>
      </c>
      <c r="N518" s="22" t="n">
        <v>320</v>
      </c>
      <c r="O518" s="22" t="n">
        <v>185</v>
      </c>
      <c r="P518" s="22" t="n">
        <f aca="false">ROUND(M518*N518*(1-T518),2)</f>
        <v>1824</v>
      </c>
      <c r="Q518" s="22" t="n">
        <f aca="false">ROUND(M518*O518,2)</f>
        <v>1110</v>
      </c>
      <c r="R518" s="22" t="n">
        <f aca="false">P518-Q518</f>
        <v>714</v>
      </c>
      <c r="S518" s="23" t="n">
        <f aca="false">IF(P518=0,0,R518/P518)</f>
        <v>0.391447368421053</v>
      </c>
      <c r="T518" s="23" t="n">
        <v>0.05</v>
      </c>
    </row>
    <row r="519" customFormat="false" ht="15" hidden="false" customHeight="false" outlineLevel="0" collapsed="false">
      <c r="A519" s="24" t="n">
        <v>518</v>
      </c>
      <c r="B519" s="9" t="s">
        <v>892</v>
      </c>
      <c r="C519" s="25" t="n">
        <v>45837</v>
      </c>
      <c r="D519" s="25" t="n">
        <v>45839</v>
      </c>
      <c r="E519" s="9" t="s">
        <v>167</v>
      </c>
      <c r="F519" s="9" t="s">
        <v>326</v>
      </c>
      <c r="G519" s="9" t="s">
        <v>169</v>
      </c>
      <c r="H519" s="9" t="s">
        <v>153</v>
      </c>
      <c r="I519" s="17" t="s">
        <v>154</v>
      </c>
      <c r="J519" s="17" t="s">
        <v>172</v>
      </c>
      <c r="K519" s="17" t="s">
        <v>195</v>
      </c>
      <c r="L519" s="17" t="s">
        <v>230</v>
      </c>
      <c r="M519" s="26" t="n">
        <v>1</v>
      </c>
      <c r="N519" s="27" t="n">
        <v>45</v>
      </c>
      <c r="O519" s="27" t="n">
        <v>24</v>
      </c>
      <c r="P519" s="27" t="n">
        <f aca="false">ROUND(M519*N519*(1-T519),2)</f>
        <v>45</v>
      </c>
      <c r="Q519" s="27" t="n">
        <f aca="false">ROUND(M519*O519,2)</f>
        <v>24</v>
      </c>
      <c r="R519" s="27" t="n">
        <f aca="false">P519-Q519</f>
        <v>21</v>
      </c>
      <c r="S519" s="28" t="n">
        <f aca="false">IF(P519=0,0,R519/P519)</f>
        <v>0.466666666666667</v>
      </c>
      <c r="T519" s="28" t="n">
        <v>0</v>
      </c>
    </row>
    <row r="520" customFormat="false" ht="15" hidden="false" customHeight="false" outlineLevel="0" collapsed="false">
      <c r="A520" s="19" t="n">
        <v>519</v>
      </c>
      <c r="B520" s="13" t="s">
        <v>892</v>
      </c>
      <c r="C520" s="20" t="n">
        <v>45837</v>
      </c>
      <c r="D520" s="20" t="n">
        <v>45839</v>
      </c>
      <c r="E520" s="13" t="s">
        <v>167</v>
      </c>
      <c r="F520" s="13" t="s">
        <v>326</v>
      </c>
      <c r="G520" s="13" t="s">
        <v>169</v>
      </c>
      <c r="H520" s="13" t="s">
        <v>153</v>
      </c>
      <c r="I520" s="15" t="s">
        <v>154</v>
      </c>
      <c r="J520" s="15" t="s">
        <v>172</v>
      </c>
      <c r="K520" s="15" t="s">
        <v>204</v>
      </c>
      <c r="L520" s="15" t="s">
        <v>205</v>
      </c>
      <c r="M520" s="21" t="n">
        <v>1</v>
      </c>
      <c r="N520" s="22" t="n">
        <v>195</v>
      </c>
      <c r="O520" s="22" t="n">
        <v>122</v>
      </c>
      <c r="P520" s="22" t="n">
        <f aca="false">ROUND(M520*N520*(1-T520),2)</f>
        <v>185.25</v>
      </c>
      <c r="Q520" s="22" t="n">
        <f aca="false">ROUND(M520*O520,2)</f>
        <v>122</v>
      </c>
      <c r="R520" s="22" t="n">
        <f aca="false">P520-Q520</f>
        <v>63.25</v>
      </c>
      <c r="S520" s="23" t="n">
        <f aca="false">IF(P520=0,0,R520/P520)</f>
        <v>0.341430499325236</v>
      </c>
      <c r="T520" s="23" t="n">
        <v>0.05</v>
      </c>
    </row>
    <row r="521" customFormat="false" ht="15" hidden="false" customHeight="false" outlineLevel="0" collapsed="false">
      <c r="A521" s="24" t="n">
        <v>520</v>
      </c>
      <c r="B521" s="9" t="s">
        <v>893</v>
      </c>
      <c r="C521" s="25" t="n">
        <v>45838</v>
      </c>
      <c r="D521" s="25" t="n">
        <v>45844</v>
      </c>
      <c r="E521" s="9" t="s">
        <v>150</v>
      </c>
      <c r="F521" s="9" t="s">
        <v>663</v>
      </c>
      <c r="G521" s="9" t="s">
        <v>177</v>
      </c>
      <c r="H521" s="9" t="s">
        <v>170</v>
      </c>
      <c r="I521" s="17" t="s">
        <v>229</v>
      </c>
      <c r="J521" s="17" t="s">
        <v>155</v>
      </c>
      <c r="K521" s="17" t="s">
        <v>164</v>
      </c>
      <c r="L521" s="17" t="s">
        <v>257</v>
      </c>
      <c r="M521" s="26" t="n">
        <v>2</v>
      </c>
      <c r="N521" s="27" t="n">
        <v>560</v>
      </c>
      <c r="O521" s="27" t="n">
        <v>445</v>
      </c>
      <c r="P521" s="27" t="n">
        <f aca="false">ROUND(M521*N521*(1-T521),2)</f>
        <v>840</v>
      </c>
      <c r="Q521" s="27" t="n">
        <f aca="false">ROUND(M521*O521,2)</f>
        <v>890</v>
      </c>
      <c r="R521" s="27" t="n">
        <f aca="false">P521-Q521</f>
        <v>-50</v>
      </c>
      <c r="S521" s="28" t="n">
        <f aca="false">IF(P521=0,0,R521/P521)</f>
        <v>-0.0595238095238095</v>
      </c>
      <c r="T521" s="28" t="n">
        <v>0.25</v>
      </c>
    </row>
    <row r="522" customFormat="false" ht="15" hidden="false" customHeight="false" outlineLevel="0" collapsed="false">
      <c r="A522" s="19" t="n">
        <v>521</v>
      </c>
      <c r="B522" s="13" t="s">
        <v>894</v>
      </c>
      <c r="C522" s="20" t="n">
        <v>45838</v>
      </c>
      <c r="D522" s="20" t="n">
        <v>45838</v>
      </c>
      <c r="E522" s="13" t="s">
        <v>179</v>
      </c>
      <c r="F522" s="13" t="s">
        <v>773</v>
      </c>
      <c r="G522" s="13" t="s">
        <v>177</v>
      </c>
      <c r="H522" s="13" t="s">
        <v>153</v>
      </c>
      <c r="I522" s="15" t="s">
        <v>233</v>
      </c>
      <c r="J522" s="15" t="s">
        <v>158</v>
      </c>
      <c r="K522" s="15" t="s">
        <v>243</v>
      </c>
      <c r="L522" s="15" t="s">
        <v>276</v>
      </c>
      <c r="M522" s="21" t="n">
        <v>3</v>
      </c>
      <c r="N522" s="22" t="n">
        <v>1250</v>
      </c>
      <c r="O522" s="22" t="n">
        <v>780</v>
      </c>
      <c r="P522" s="22" t="n">
        <f aca="false">ROUND(M522*N522*(1-T522),2)</f>
        <v>3750</v>
      </c>
      <c r="Q522" s="22" t="n">
        <f aca="false">ROUND(M522*O522,2)</f>
        <v>2340</v>
      </c>
      <c r="R522" s="22" t="n">
        <f aca="false">P522-Q522</f>
        <v>1410</v>
      </c>
      <c r="S522" s="23" t="n">
        <f aca="false">IF(P522=0,0,R522/P522)</f>
        <v>0.376</v>
      </c>
      <c r="T522" s="23" t="n">
        <v>0</v>
      </c>
    </row>
    <row r="523" customFormat="false" ht="15" hidden="false" customHeight="false" outlineLevel="0" collapsed="false">
      <c r="A523" s="24" t="n">
        <v>522</v>
      </c>
      <c r="B523" s="9" t="s">
        <v>895</v>
      </c>
      <c r="C523" s="25" t="n">
        <v>45838</v>
      </c>
      <c r="D523" s="25" t="n">
        <v>45841</v>
      </c>
      <c r="E523" s="9" t="s">
        <v>167</v>
      </c>
      <c r="F523" s="9" t="s">
        <v>684</v>
      </c>
      <c r="G523" s="9" t="s">
        <v>169</v>
      </c>
      <c r="H523" s="9" t="s">
        <v>170</v>
      </c>
      <c r="I523" s="17" t="s">
        <v>171</v>
      </c>
      <c r="J523" s="17" t="s">
        <v>158</v>
      </c>
      <c r="K523" s="17" t="s">
        <v>159</v>
      </c>
      <c r="L523" s="17" t="s">
        <v>248</v>
      </c>
      <c r="M523" s="26" t="n">
        <v>3</v>
      </c>
      <c r="N523" s="27" t="n">
        <v>165</v>
      </c>
      <c r="O523" s="27" t="n">
        <v>78</v>
      </c>
      <c r="P523" s="27" t="n">
        <f aca="false">ROUND(M523*N523*(1-T523),2)</f>
        <v>470.25</v>
      </c>
      <c r="Q523" s="27" t="n">
        <f aca="false">ROUND(M523*O523,2)</f>
        <v>234</v>
      </c>
      <c r="R523" s="27" t="n">
        <f aca="false">P523-Q523</f>
        <v>236.25</v>
      </c>
      <c r="S523" s="28" t="n">
        <f aca="false">IF(P523=0,0,R523/P523)</f>
        <v>0.502392344497608</v>
      </c>
      <c r="T523" s="28" t="n">
        <v>0.05</v>
      </c>
    </row>
    <row r="524" customFormat="false" ht="15" hidden="false" customHeight="false" outlineLevel="0" collapsed="false">
      <c r="A524" s="19" t="n">
        <v>523</v>
      </c>
      <c r="B524" s="13" t="s">
        <v>896</v>
      </c>
      <c r="C524" s="20" t="n">
        <v>45838</v>
      </c>
      <c r="D524" s="20" t="n">
        <v>45839</v>
      </c>
      <c r="E524" s="13" t="s">
        <v>184</v>
      </c>
      <c r="F524" s="13" t="s">
        <v>202</v>
      </c>
      <c r="G524" s="13" t="s">
        <v>152</v>
      </c>
      <c r="H524" s="13" t="s">
        <v>208</v>
      </c>
      <c r="I524" s="15" t="s">
        <v>209</v>
      </c>
      <c r="J524" s="15" t="s">
        <v>155</v>
      </c>
      <c r="K524" s="15" t="s">
        <v>215</v>
      </c>
      <c r="L524" s="15" t="s">
        <v>216</v>
      </c>
      <c r="M524" s="21" t="n">
        <v>6</v>
      </c>
      <c r="N524" s="22" t="n">
        <v>210</v>
      </c>
      <c r="O524" s="22" t="n">
        <v>132</v>
      </c>
      <c r="P524" s="22" t="n">
        <f aca="false">ROUND(M524*N524*(1-T524),2)</f>
        <v>1008</v>
      </c>
      <c r="Q524" s="22" t="n">
        <f aca="false">ROUND(M524*O524,2)</f>
        <v>792</v>
      </c>
      <c r="R524" s="22" t="n">
        <f aca="false">P524-Q524</f>
        <v>216</v>
      </c>
      <c r="S524" s="23" t="n">
        <f aca="false">IF(P524=0,0,R524/P524)</f>
        <v>0.214285714285714</v>
      </c>
      <c r="T524" s="23" t="n">
        <v>0.2</v>
      </c>
    </row>
    <row r="525" customFormat="false" ht="15" hidden="false" customHeight="false" outlineLevel="0" collapsed="false">
      <c r="A525" s="24" t="n">
        <v>524</v>
      </c>
      <c r="B525" s="9" t="s">
        <v>897</v>
      </c>
      <c r="C525" s="25" t="n">
        <v>45839</v>
      </c>
      <c r="D525" s="25" t="n">
        <v>45845</v>
      </c>
      <c r="E525" s="9" t="s">
        <v>150</v>
      </c>
      <c r="F525" s="9" t="s">
        <v>898</v>
      </c>
      <c r="G525" s="9" t="s">
        <v>177</v>
      </c>
      <c r="H525" s="9" t="s">
        <v>208</v>
      </c>
      <c r="I525" s="17" t="s">
        <v>209</v>
      </c>
      <c r="J525" s="17" t="s">
        <v>155</v>
      </c>
      <c r="K525" s="17" t="s">
        <v>288</v>
      </c>
      <c r="L525" s="17" t="s">
        <v>312</v>
      </c>
      <c r="M525" s="26" t="n">
        <v>2</v>
      </c>
      <c r="N525" s="27" t="n">
        <v>75</v>
      </c>
      <c r="O525" s="27" t="n">
        <v>38</v>
      </c>
      <c r="P525" s="27" t="n">
        <f aca="false">ROUND(M525*N525*(1-T525),2)</f>
        <v>150</v>
      </c>
      <c r="Q525" s="27" t="n">
        <f aca="false">ROUND(M525*O525,2)</f>
        <v>76</v>
      </c>
      <c r="R525" s="27" t="n">
        <f aca="false">P525-Q525</f>
        <v>74</v>
      </c>
      <c r="S525" s="28" t="n">
        <f aca="false">IF(P525=0,0,R525/P525)</f>
        <v>0.493333333333333</v>
      </c>
      <c r="T525" s="28" t="n">
        <v>0</v>
      </c>
    </row>
    <row r="526" customFormat="false" ht="15" hidden="false" customHeight="false" outlineLevel="0" collapsed="false">
      <c r="A526" s="19" t="n">
        <v>525</v>
      </c>
      <c r="B526" s="13" t="s">
        <v>899</v>
      </c>
      <c r="C526" s="20" t="n">
        <v>45839</v>
      </c>
      <c r="D526" s="20" t="n">
        <v>45842</v>
      </c>
      <c r="E526" s="13" t="s">
        <v>167</v>
      </c>
      <c r="F526" s="13" t="s">
        <v>900</v>
      </c>
      <c r="G526" s="13" t="s">
        <v>177</v>
      </c>
      <c r="H526" s="13" t="s">
        <v>208</v>
      </c>
      <c r="I526" s="15" t="s">
        <v>247</v>
      </c>
      <c r="J526" s="15" t="s">
        <v>158</v>
      </c>
      <c r="K526" s="15" t="s">
        <v>159</v>
      </c>
      <c r="L526" s="15" t="s">
        <v>160</v>
      </c>
      <c r="M526" s="21" t="n">
        <v>2</v>
      </c>
      <c r="N526" s="22" t="n">
        <v>389</v>
      </c>
      <c r="O526" s="22" t="n">
        <v>235</v>
      </c>
      <c r="P526" s="22" t="n">
        <f aca="false">ROUND(M526*N526*(1-T526),2)</f>
        <v>778</v>
      </c>
      <c r="Q526" s="22" t="n">
        <f aca="false">ROUND(M526*O526,2)</f>
        <v>470</v>
      </c>
      <c r="R526" s="22" t="n">
        <f aca="false">P526-Q526</f>
        <v>308</v>
      </c>
      <c r="S526" s="23" t="n">
        <f aca="false">IF(P526=0,0,R526/P526)</f>
        <v>0.395886889460154</v>
      </c>
      <c r="T526" s="23" t="n">
        <v>0</v>
      </c>
    </row>
    <row r="527" customFormat="false" ht="15" hidden="false" customHeight="false" outlineLevel="0" collapsed="false">
      <c r="A527" s="24" t="n">
        <v>526</v>
      </c>
      <c r="B527" s="9" t="s">
        <v>899</v>
      </c>
      <c r="C527" s="25" t="n">
        <v>45839</v>
      </c>
      <c r="D527" s="25" t="n">
        <v>45842</v>
      </c>
      <c r="E527" s="9" t="s">
        <v>167</v>
      </c>
      <c r="F527" s="9" t="s">
        <v>900</v>
      </c>
      <c r="G527" s="9" t="s">
        <v>177</v>
      </c>
      <c r="H527" s="9" t="s">
        <v>208</v>
      </c>
      <c r="I527" s="17" t="s">
        <v>247</v>
      </c>
      <c r="J527" s="17" t="s">
        <v>172</v>
      </c>
      <c r="K527" s="17" t="s">
        <v>305</v>
      </c>
      <c r="L527" s="17" t="s">
        <v>306</v>
      </c>
      <c r="M527" s="26" t="n">
        <v>1</v>
      </c>
      <c r="N527" s="27" t="n">
        <v>145</v>
      </c>
      <c r="O527" s="27" t="n">
        <v>88</v>
      </c>
      <c r="P527" s="27" t="n">
        <f aca="false">ROUND(M527*N527*(1-T527),2)</f>
        <v>145</v>
      </c>
      <c r="Q527" s="27" t="n">
        <f aca="false">ROUND(M527*O527,2)</f>
        <v>88</v>
      </c>
      <c r="R527" s="27" t="n">
        <f aca="false">P527-Q527</f>
        <v>57</v>
      </c>
      <c r="S527" s="28" t="n">
        <f aca="false">IF(P527=0,0,R527/P527)</f>
        <v>0.393103448275862</v>
      </c>
      <c r="T527" s="28" t="n">
        <v>0</v>
      </c>
    </row>
    <row r="528" customFormat="false" ht="15" hidden="false" customHeight="false" outlineLevel="0" collapsed="false">
      <c r="A528" s="19" t="n">
        <v>527</v>
      </c>
      <c r="B528" s="13" t="s">
        <v>901</v>
      </c>
      <c r="C528" s="20" t="n">
        <v>45840</v>
      </c>
      <c r="D528" s="20" t="n">
        <v>45846</v>
      </c>
      <c r="E528" s="13" t="s">
        <v>150</v>
      </c>
      <c r="F528" s="13" t="s">
        <v>703</v>
      </c>
      <c r="G528" s="13" t="s">
        <v>169</v>
      </c>
      <c r="H528" s="13" t="s">
        <v>170</v>
      </c>
      <c r="I528" s="15" t="s">
        <v>171</v>
      </c>
      <c r="J528" s="15" t="s">
        <v>172</v>
      </c>
      <c r="K528" s="15" t="s">
        <v>173</v>
      </c>
      <c r="L528" s="15" t="s">
        <v>237</v>
      </c>
      <c r="M528" s="21" t="n">
        <v>5</v>
      </c>
      <c r="N528" s="22" t="n">
        <v>42</v>
      </c>
      <c r="O528" s="22" t="n">
        <v>21</v>
      </c>
      <c r="P528" s="22" t="n">
        <f aca="false">ROUND(M528*N528*(1-T528),2)</f>
        <v>210</v>
      </c>
      <c r="Q528" s="22" t="n">
        <f aca="false">ROUND(M528*O528,2)</f>
        <v>105</v>
      </c>
      <c r="R528" s="22" t="n">
        <f aca="false">P528-Q528</f>
        <v>105</v>
      </c>
      <c r="S528" s="23" t="n">
        <f aca="false">IF(P528=0,0,R528/P528)</f>
        <v>0.5</v>
      </c>
      <c r="T528" s="23" t="n">
        <v>0</v>
      </c>
    </row>
    <row r="529" customFormat="false" ht="15" hidden="false" customHeight="false" outlineLevel="0" collapsed="false">
      <c r="A529" s="24" t="n">
        <v>528</v>
      </c>
      <c r="B529" s="9" t="s">
        <v>902</v>
      </c>
      <c r="C529" s="25" t="n">
        <v>45840</v>
      </c>
      <c r="D529" s="25" t="n">
        <v>45846</v>
      </c>
      <c r="E529" s="9" t="s">
        <v>150</v>
      </c>
      <c r="F529" s="9" t="s">
        <v>455</v>
      </c>
      <c r="G529" s="9" t="s">
        <v>177</v>
      </c>
      <c r="H529" s="9" t="s">
        <v>208</v>
      </c>
      <c r="I529" s="17" t="s">
        <v>242</v>
      </c>
      <c r="J529" s="17" t="s">
        <v>172</v>
      </c>
      <c r="K529" s="17" t="s">
        <v>195</v>
      </c>
      <c r="L529" s="17" t="s">
        <v>196</v>
      </c>
      <c r="M529" s="26" t="n">
        <v>3</v>
      </c>
      <c r="N529" s="27" t="n">
        <v>58</v>
      </c>
      <c r="O529" s="27" t="n">
        <v>31</v>
      </c>
      <c r="P529" s="27" t="n">
        <f aca="false">ROUND(M529*N529*(1-T529),2)</f>
        <v>156.6</v>
      </c>
      <c r="Q529" s="27" t="n">
        <f aca="false">ROUND(M529*O529,2)</f>
        <v>93</v>
      </c>
      <c r="R529" s="27" t="n">
        <f aca="false">P529-Q529</f>
        <v>63.6</v>
      </c>
      <c r="S529" s="28" t="n">
        <f aca="false">IF(P529=0,0,R529/P529)</f>
        <v>0.406130268199234</v>
      </c>
      <c r="T529" s="28" t="n">
        <v>0.1</v>
      </c>
    </row>
    <row r="530" customFormat="false" ht="15" hidden="false" customHeight="false" outlineLevel="0" collapsed="false">
      <c r="A530" s="19" t="n">
        <v>529</v>
      </c>
      <c r="B530" s="13" t="s">
        <v>903</v>
      </c>
      <c r="C530" s="20" t="n">
        <v>45841</v>
      </c>
      <c r="D530" s="20" t="n">
        <v>45843</v>
      </c>
      <c r="E530" s="13" t="s">
        <v>184</v>
      </c>
      <c r="F530" s="13" t="s">
        <v>620</v>
      </c>
      <c r="G530" s="13" t="s">
        <v>169</v>
      </c>
      <c r="H530" s="13" t="s">
        <v>153</v>
      </c>
      <c r="I530" s="15" t="s">
        <v>163</v>
      </c>
      <c r="J530" s="15" t="s">
        <v>172</v>
      </c>
      <c r="K530" s="15" t="s">
        <v>204</v>
      </c>
      <c r="L530" s="15" t="s">
        <v>341</v>
      </c>
      <c r="M530" s="21" t="n">
        <v>4</v>
      </c>
      <c r="N530" s="22" t="n">
        <v>68</v>
      </c>
      <c r="O530" s="22" t="n">
        <v>36</v>
      </c>
      <c r="P530" s="22" t="n">
        <f aca="false">ROUND(M530*N530*(1-T530),2)</f>
        <v>272</v>
      </c>
      <c r="Q530" s="22" t="n">
        <f aca="false">ROUND(M530*O530,2)</f>
        <v>144</v>
      </c>
      <c r="R530" s="22" t="n">
        <f aca="false">P530-Q530</f>
        <v>128</v>
      </c>
      <c r="S530" s="23" t="n">
        <f aca="false">IF(P530=0,0,R530/P530)</f>
        <v>0.470588235294118</v>
      </c>
      <c r="T530" s="23" t="n">
        <v>0</v>
      </c>
    </row>
    <row r="531" customFormat="false" ht="15" hidden="false" customHeight="false" outlineLevel="0" collapsed="false">
      <c r="A531" s="24" t="n">
        <v>530</v>
      </c>
      <c r="B531" s="9" t="s">
        <v>904</v>
      </c>
      <c r="C531" s="25" t="n">
        <v>45842</v>
      </c>
      <c r="D531" s="25" t="n">
        <v>45848</v>
      </c>
      <c r="E531" s="9" t="s">
        <v>150</v>
      </c>
      <c r="F531" s="9" t="s">
        <v>350</v>
      </c>
      <c r="G531" s="9" t="s">
        <v>169</v>
      </c>
      <c r="H531" s="9" t="s">
        <v>208</v>
      </c>
      <c r="I531" s="17" t="s">
        <v>219</v>
      </c>
      <c r="J531" s="17" t="s">
        <v>155</v>
      </c>
      <c r="K531" s="17" t="s">
        <v>288</v>
      </c>
      <c r="L531" s="17" t="s">
        <v>312</v>
      </c>
      <c r="M531" s="26" t="n">
        <v>2</v>
      </c>
      <c r="N531" s="27" t="n">
        <v>75</v>
      </c>
      <c r="O531" s="27" t="n">
        <v>38</v>
      </c>
      <c r="P531" s="27" t="n">
        <f aca="false">ROUND(M531*N531*(1-T531),2)</f>
        <v>142.5</v>
      </c>
      <c r="Q531" s="27" t="n">
        <f aca="false">ROUND(M531*O531,2)</f>
        <v>76</v>
      </c>
      <c r="R531" s="27" t="n">
        <f aca="false">P531-Q531</f>
        <v>66.5</v>
      </c>
      <c r="S531" s="28" t="n">
        <f aca="false">IF(P531=0,0,R531/P531)</f>
        <v>0.466666666666667</v>
      </c>
      <c r="T531" s="28" t="n">
        <v>0.05</v>
      </c>
    </row>
    <row r="532" customFormat="false" ht="15" hidden="false" customHeight="false" outlineLevel="0" collapsed="false">
      <c r="A532" s="19" t="n">
        <v>531</v>
      </c>
      <c r="B532" s="13" t="s">
        <v>905</v>
      </c>
      <c r="C532" s="20" t="n">
        <v>45842</v>
      </c>
      <c r="D532" s="20" t="n">
        <v>45848</v>
      </c>
      <c r="E532" s="13" t="s">
        <v>150</v>
      </c>
      <c r="F532" s="13" t="s">
        <v>906</v>
      </c>
      <c r="G532" s="13" t="s">
        <v>177</v>
      </c>
      <c r="H532" s="13" t="s">
        <v>153</v>
      </c>
      <c r="I532" s="15" t="s">
        <v>154</v>
      </c>
      <c r="J532" s="15" t="s">
        <v>158</v>
      </c>
      <c r="K532" s="15" t="s">
        <v>210</v>
      </c>
      <c r="L532" s="15" t="s">
        <v>211</v>
      </c>
      <c r="M532" s="21" t="n">
        <v>3</v>
      </c>
      <c r="N532" s="22" t="n">
        <v>640</v>
      </c>
      <c r="O532" s="22" t="n">
        <v>460</v>
      </c>
      <c r="P532" s="22" t="n">
        <f aca="false">ROUND(M532*N532*(1-T532),2)</f>
        <v>1632</v>
      </c>
      <c r="Q532" s="22" t="n">
        <f aca="false">ROUND(M532*O532,2)</f>
        <v>1380</v>
      </c>
      <c r="R532" s="22" t="n">
        <f aca="false">P532-Q532</f>
        <v>252</v>
      </c>
      <c r="S532" s="23" t="n">
        <f aca="false">IF(P532=0,0,R532/P532)</f>
        <v>0.154411764705882</v>
      </c>
      <c r="T532" s="23" t="n">
        <v>0.15</v>
      </c>
    </row>
    <row r="533" customFormat="false" ht="15" hidden="false" customHeight="false" outlineLevel="0" collapsed="false">
      <c r="A533" s="24" t="n">
        <v>532</v>
      </c>
      <c r="B533" s="9" t="s">
        <v>907</v>
      </c>
      <c r="C533" s="25" t="n">
        <v>45843</v>
      </c>
      <c r="D533" s="25" t="n">
        <v>45846</v>
      </c>
      <c r="E533" s="9" t="s">
        <v>167</v>
      </c>
      <c r="F533" s="9" t="s">
        <v>357</v>
      </c>
      <c r="G533" s="9" t="s">
        <v>177</v>
      </c>
      <c r="H533" s="9" t="s">
        <v>186</v>
      </c>
      <c r="I533" s="17" t="s">
        <v>203</v>
      </c>
      <c r="J533" s="17" t="s">
        <v>155</v>
      </c>
      <c r="K533" s="17" t="s">
        <v>215</v>
      </c>
      <c r="L533" s="17" t="s">
        <v>292</v>
      </c>
      <c r="M533" s="26" t="n">
        <v>8</v>
      </c>
      <c r="N533" s="27" t="n">
        <v>425</v>
      </c>
      <c r="O533" s="27" t="n">
        <v>265</v>
      </c>
      <c r="P533" s="27" t="n">
        <f aca="false">ROUND(M533*N533*(1-T533),2)</f>
        <v>3400</v>
      </c>
      <c r="Q533" s="27" t="n">
        <f aca="false">ROUND(M533*O533,2)</f>
        <v>2120</v>
      </c>
      <c r="R533" s="27" t="n">
        <f aca="false">P533-Q533</f>
        <v>1280</v>
      </c>
      <c r="S533" s="28" t="n">
        <f aca="false">IF(P533=0,0,R533/P533)</f>
        <v>0.376470588235294</v>
      </c>
      <c r="T533" s="28" t="n">
        <v>0</v>
      </c>
    </row>
    <row r="534" customFormat="false" ht="15" hidden="false" customHeight="false" outlineLevel="0" collapsed="false">
      <c r="A534" s="19" t="n">
        <v>533</v>
      </c>
      <c r="B534" s="13" t="s">
        <v>908</v>
      </c>
      <c r="C534" s="20" t="n">
        <v>45844</v>
      </c>
      <c r="D534" s="20" t="n">
        <v>45849</v>
      </c>
      <c r="E534" s="13" t="s">
        <v>150</v>
      </c>
      <c r="F534" s="13" t="s">
        <v>663</v>
      </c>
      <c r="G534" s="13" t="s">
        <v>177</v>
      </c>
      <c r="H534" s="13" t="s">
        <v>170</v>
      </c>
      <c r="I534" s="15" t="s">
        <v>190</v>
      </c>
      <c r="J534" s="15" t="s">
        <v>172</v>
      </c>
      <c r="K534" s="15" t="s">
        <v>173</v>
      </c>
      <c r="L534" s="15" t="s">
        <v>237</v>
      </c>
      <c r="M534" s="21" t="n">
        <v>3</v>
      </c>
      <c r="N534" s="22" t="n">
        <v>42</v>
      </c>
      <c r="O534" s="22" t="n">
        <v>21</v>
      </c>
      <c r="P534" s="22" t="n">
        <f aca="false">ROUND(M534*N534*(1-T534),2)</f>
        <v>113.4</v>
      </c>
      <c r="Q534" s="22" t="n">
        <f aca="false">ROUND(M534*O534,2)</f>
        <v>63</v>
      </c>
      <c r="R534" s="22" t="n">
        <f aca="false">P534-Q534</f>
        <v>50.4</v>
      </c>
      <c r="S534" s="23" t="n">
        <f aca="false">IF(P534=0,0,R534/P534)</f>
        <v>0.444444444444445</v>
      </c>
      <c r="T534" s="23" t="n">
        <v>0.1</v>
      </c>
    </row>
    <row r="535" customFormat="false" ht="15" hidden="false" customHeight="false" outlineLevel="0" collapsed="false">
      <c r="A535" s="24" t="n">
        <v>534</v>
      </c>
      <c r="B535" s="9" t="s">
        <v>909</v>
      </c>
      <c r="C535" s="25" t="n">
        <v>45844</v>
      </c>
      <c r="D535" s="25" t="n">
        <v>45850</v>
      </c>
      <c r="E535" s="9" t="s">
        <v>150</v>
      </c>
      <c r="F535" s="9" t="s">
        <v>813</v>
      </c>
      <c r="G535" s="9" t="s">
        <v>169</v>
      </c>
      <c r="H535" s="9" t="s">
        <v>153</v>
      </c>
      <c r="I535" s="17" t="s">
        <v>154</v>
      </c>
      <c r="J535" s="17" t="s">
        <v>172</v>
      </c>
      <c r="K535" s="17" t="s">
        <v>173</v>
      </c>
      <c r="L535" s="17" t="s">
        <v>237</v>
      </c>
      <c r="M535" s="26" t="n">
        <v>6</v>
      </c>
      <c r="N535" s="27" t="n">
        <v>42</v>
      </c>
      <c r="O535" s="27" t="n">
        <v>21</v>
      </c>
      <c r="P535" s="27" t="n">
        <f aca="false">ROUND(M535*N535*(1-T535),2)</f>
        <v>201.6</v>
      </c>
      <c r="Q535" s="27" t="n">
        <f aca="false">ROUND(M535*O535,2)</f>
        <v>126</v>
      </c>
      <c r="R535" s="27" t="n">
        <f aca="false">P535-Q535</f>
        <v>75.6</v>
      </c>
      <c r="S535" s="28" t="n">
        <f aca="false">IF(P535=0,0,R535/P535)</f>
        <v>0.375</v>
      </c>
      <c r="T535" s="28" t="n">
        <v>0.2</v>
      </c>
    </row>
    <row r="536" customFormat="false" ht="15" hidden="false" customHeight="false" outlineLevel="0" collapsed="false">
      <c r="A536" s="19" t="n">
        <v>535</v>
      </c>
      <c r="B536" s="13" t="s">
        <v>910</v>
      </c>
      <c r="C536" s="20" t="n">
        <v>45845</v>
      </c>
      <c r="D536" s="20" t="n">
        <v>45849</v>
      </c>
      <c r="E536" s="13" t="s">
        <v>150</v>
      </c>
      <c r="F536" s="13" t="s">
        <v>501</v>
      </c>
      <c r="G536" s="13" t="s">
        <v>169</v>
      </c>
      <c r="H536" s="13" t="s">
        <v>208</v>
      </c>
      <c r="I536" s="15" t="s">
        <v>242</v>
      </c>
      <c r="J536" s="15" t="s">
        <v>158</v>
      </c>
      <c r="K536" s="15" t="s">
        <v>159</v>
      </c>
      <c r="L536" s="15" t="s">
        <v>160</v>
      </c>
      <c r="M536" s="21" t="n">
        <v>4</v>
      </c>
      <c r="N536" s="22" t="n">
        <v>389</v>
      </c>
      <c r="O536" s="22" t="n">
        <v>235</v>
      </c>
      <c r="P536" s="22" t="n">
        <f aca="false">ROUND(M536*N536*(1-T536),2)</f>
        <v>1400.4</v>
      </c>
      <c r="Q536" s="22" t="n">
        <f aca="false">ROUND(M536*O536,2)</f>
        <v>940</v>
      </c>
      <c r="R536" s="22" t="n">
        <f aca="false">P536-Q536</f>
        <v>460.4</v>
      </c>
      <c r="S536" s="23" t="n">
        <f aca="false">IF(P536=0,0,R536/P536)</f>
        <v>0.328763210511283</v>
      </c>
      <c r="T536" s="23" t="n">
        <v>0.1</v>
      </c>
    </row>
    <row r="537" customFormat="false" ht="15" hidden="false" customHeight="false" outlineLevel="0" collapsed="false">
      <c r="A537" s="24" t="n">
        <v>536</v>
      </c>
      <c r="B537" s="9" t="s">
        <v>911</v>
      </c>
      <c r="C537" s="25" t="n">
        <v>45848</v>
      </c>
      <c r="D537" s="25" t="n">
        <v>45851</v>
      </c>
      <c r="E537" s="9" t="s">
        <v>167</v>
      </c>
      <c r="F537" s="9" t="s">
        <v>316</v>
      </c>
      <c r="G537" s="9" t="s">
        <v>177</v>
      </c>
      <c r="H537" s="9" t="s">
        <v>208</v>
      </c>
      <c r="I537" s="17" t="s">
        <v>247</v>
      </c>
      <c r="J537" s="17" t="s">
        <v>158</v>
      </c>
      <c r="K537" s="17" t="s">
        <v>199</v>
      </c>
      <c r="L537" s="17" t="s">
        <v>200</v>
      </c>
      <c r="M537" s="26" t="n">
        <v>5</v>
      </c>
      <c r="N537" s="27" t="n">
        <v>449</v>
      </c>
      <c r="O537" s="27" t="n">
        <v>275</v>
      </c>
      <c r="P537" s="27" t="n">
        <f aca="false">ROUND(M537*N537*(1-T537),2)</f>
        <v>2245</v>
      </c>
      <c r="Q537" s="27" t="n">
        <f aca="false">ROUND(M537*O537,2)</f>
        <v>1375</v>
      </c>
      <c r="R537" s="27" t="n">
        <f aca="false">P537-Q537</f>
        <v>870</v>
      </c>
      <c r="S537" s="28" t="n">
        <f aca="false">IF(P537=0,0,R537/P537)</f>
        <v>0.387527839643653</v>
      </c>
      <c r="T537" s="28" t="n">
        <v>0</v>
      </c>
    </row>
    <row r="538" customFormat="false" ht="15" hidden="false" customHeight="false" outlineLevel="0" collapsed="false">
      <c r="A538" s="19" t="n">
        <v>537</v>
      </c>
      <c r="B538" s="13" t="s">
        <v>912</v>
      </c>
      <c r="C538" s="20" t="n">
        <v>45849</v>
      </c>
      <c r="D538" s="20" t="n">
        <v>45851</v>
      </c>
      <c r="E538" s="13" t="s">
        <v>184</v>
      </c>
      <c r="F538" s="13" t="s">
        <v>473</v>
      </c>
      <c r="G538" s="13" t="s">
        <v>177</v>
      </c>
      <c r="H538" s="13" t="s">
        <v>208</v>
      </c>
      <c r="I538" s="15" t="s">
        <v>247</v>
      </c>
      <c r="J538" s="15" t="s">
        <v>158</v>
      </c>
      <c r="K538" s="15" t="s">
        <v>199</v>
      </c>
      <c r="L538" s="15" t="s">
        <v>259</v>
      </c>
      <c r="M538" s="21" t="n">
        <v>6</v>
      </c>
      <c r="N538" s="22" t="n">
        <v>320</v>
      </c>
      <c r="O538" s="22" t="n">
        <v>185</v>
      </c>
      <c r="P538" s="22" t="n">
        <f aca="false">ROUND(M538*N538*(1-T538),2)</f>
        <v>1920</v>
      </c>
      <c r="Q538" s="22" t="n">
        <f aca="false">ROUND(M538*O538,2)</f>
        <v>1110</v>
      </c>
      <c r="R538" s="22" t="n">
        <f aca="false">P538-Q538</f>
        <v>810</v>
      </c>
      <c r="S538" s="23" t="n">
        <f aca="false">IF(P538=0,0,R538/P538)</f>
        <v>0.421875</v>
      </c>
      <c r="T538" s="23" t="n">
        <v>0</v>
      </c>
    </row>
    <row r="539" customFormat="false" ht="15" hidden="false" customHeight="false" outlineLevel="0" collapsed="false">
      <c r="A539" s="24" t="n">
        <v>538</v>
      </c>
      <c r="B539" s="9" t="s">
        <v>913</v>
      </c>
      <c r="C539" s="25" t="n">
        <v>45849</v>
      </c>
      <c r="D539" s="25" t="n">
        <v>45851</v>
      </c>
      <c r="E539" s="9" t="s">
        <v>184</v>
      </c>
      <c r="F539" s="9" t="s">
        <v>900</v>
      </c>
      <c r="G539" s="9" t="s">
        <v>177</v>
      </c>
      <c r="H539" s="9" t="s">
        <v>208</v>
      </c>
      <c r="I539" s="17" t="s">
        <v>247</v>
      </c>
      <c r="J539" s="17" t="s">
        <v>172</v>
      </c>
      <c r="K539" s="17" t="s">
        <v>204</v>
      </c>
      <c r="L539" s="17" t="s">
        <v>341</v>
      </c>
      <c r="M539" s="26" t="n">
        <v>4</v>
      </c>
      <c r="N539" s="27" t="n">
        <v>68</v>
      </c>
      <c r="O539" s="27" t="n">
        <v>36</v>
      </c>
      <c r="P539" s="27" t="n">
        <f aca="false">ROUND(M539*N539*(1-T539),2)</f>
        <v>258.4</v>
      </c>
      <c r="Q539" s="27" t="n">
        <f aca="false">ROUND(M539*O539,2)</f>
        <v>144</v>
      </c>
      <c r="R539" s="27" t="n">
        <f aca="false">P539-Q539</f>
        <v>114.4</v>
      </c>
      <c r="S539" s="28" t="n">
        <f aca="false">IF(P539=0,0,R539/P539)</f>
        <v>0.442724458204334</v>
      </c>
      <c r="T539" s="28" t="n">
        <v>0.05</v>
      </c>
    </row>
    <row r="540" customFormat="false" ht="15" hidden="false" customHeight="false" outlineLevel="0" collapsed="false">
      <c r="A540" s="19" t="n">
        <v>539</v>
      </c>
      <c r="B540" s="13" t="s">
        <v>914</v>
      </c>
      <c r="C540" s="20" t="n">
        <v>45849</v>
      </c>
      <c r="D540" s="20" t="n">
        <v>45854</v>
      </c>
      <c r="E540" s="13" t="s">
        <v>150</v>
      </c>
      <c r="F540" s="13" t="s">
        <v>915</v>
      </c>
      <c r="G540" s="13" t="s">
        <v>177</v>
      </c>
      <c r="H540" s="13" t="s">
        <v>208</v>
      </c>
      <c r="I540" s="15" t="s">
        <v>242</v>
      </c>
      <c r="J540" s="15" t="s">
        <v>172</v>
      </c>
      <c r="K540" s="15" t="s">
        <v>173</v>
      </c>
      <c r="L540" s="15" t="s">
        <v>174</v>
      </c>
      <c r="M540" s="21" t="n">
        <v>5</v>
      </c>
      <c r="N540" s="22" t="n">
        <v>64</v>
      </c>
      <c r="O540" s="22" t="n">
        <v>49</v>
      </c>
      <c r="P540" s="22" t="n">
        <f aca="false">ROUND(M540*N540*(1-T540),2)</f>
        <v>256</v>
      </c>
      <c r="Q540" s="22" t="n">
        <f aca="false">ROUND(M540*O540,2)</f>
        <v>245</v>
      </c>
      <c r="R540" s="22" t="n">
        <f aca="false">P540-Q540</f>
        <v>11</v>
      </c>
      <c r="S540" s="23" t="n">
        <f aca="false">IF(P540=0,0,R540/P540)</f>
        <v>0.04296875</v>
      </c>
      <c r="T540" s="23" t="n">
        <v>0.2</v>
      </c>
    </row>
    <row r="541" customFormat="false" ht="15" hidden="false" customHeight="false" outlineLevel="0" collapsed="false">
      <c r="A541" s="24" t="n">
        <v>540</v>
      </c>
      <c r="B541" s="9" t="s">
        <v>916</v>
      </c>
      <c r="C541" s="25" t="n">
        <v>45849</v>
      </c>
      <c r="D541" s="25" t="n">
        <v>45853</v>
      </c>
      <c r="E541" s="9" t="s">
        <v>150</v>
      </c>
      <c r="F541" s="9" t="s">
        <v>577</v>
      </c>
      <c r="G541" s="9" t="s">
        <v>177</v>
      </c>
      <c r="H541" s="9" t="s">
        <v>208</v>
      </c>
      <c r="I541" s="17" t="s">
        <v>209</v>
      </c>
      <c r="J541" s="17" t="s">
        <v>172</v>
      </c>
      <c r="K541" s="17" t="s">
        <v>173</v>
      </c>
      <c r="L541" s="17" t="s">
        <v>174</v>
      </c>
      <c r="M541" s="26" t="n">
        <v>4</v>
      </c>
      <c r="N541" s="27" t="n">
        <v>64</v>
      </c>
      <c r="O541" s="27" t="n">
        <v>49</v>
      </c>
      <c r="P541" s="27" t="n">
        <f aca="false">ROUND(M541*N541*(1-T541),2)</f>
        <v>204.8</v>
      </c>
      <c r="Q541" s="27" t="n">
        <f aca="false">ROUND(M541*O541,2)</f>
        <v>196</v>
      </c>
      <c r="R541" s="27" t="n">
        <f aca="false">P541-Q541</f>
        <v>8.80000000000001</v>
      </c>
      <c r="S541" s="28" t="n">
        <f aca="false">IF(P541=0,0,R541/P541)</f>
        <v>0.0429687500000001</v>
      </c>
      <c r="T541" s="28" t="n">
        <v>0.2</v>
      </c>
    </row>
    <row r="542" customFormat="false" ht="15" hidden="false" customHeight="false" outlineLevel="0" collapsed="false">
      <c r="A542" s="19" t="n">
        <v>541</v>
      </c>
      <c r="B542" s="13" t="s">
        <v>917</v>
      </c>
      <c r="C542" s="20" t="n">
        <v>45850</v>
      </c>
      <c r="D542" s="20" t="n">
        <v>45852</v>
      </c>
      <c r="E542" s="13" t="s">
        <v>167</v>
      </c>
      <c r="F542" s="13" t="s">
        <v>918</v>
      </c>
      <c r="G542" s="13" t="s">
        <v>177</v>
      </c>
      <c r="H542" s="13" t="s">
        <v>153</v>
      </c>
      <c r="I542" s="15" t="s">
        <v>233</v>
      </c>
      <c r="J542" s="15" t="s">
        <v>172</v>
      </c>
      <c r="K542" s="15" t="s">
        <v>173</v>
      </c>
      <c r="L542" s="15" t="s">
        <v>174</v>
      </c>
      <c r="M542" s="21" t="n">
        <v>2</v>
      </c>
      <c r="N542" s="22" t="n">
        <v>64</v>
      </c>
      <c r="O542" s="22" t="n">
        <v>49</v>
      </c>
      <c r="P542" s="22" t="n">
        <f aca="false">ROUND(M542*N542*(1-T542),2)</f>
        <v>102.4</v>
      </c>
      <c r="Q542" s="22" t="n">
        <f aca="false">ROUND(M542*O542,2)</f>
        <v>98</v>
      </c>
      <c r="R542" s="22" t="n">
        <f aca="false">P542-Q542</f>
        <v>4.40000000000001</v>
      </c>
      <c r="S542" s="23" t="n">
        <f aca="false">IF(P542=0,0,R542/P542)</f>
        <v>0.0429687500000001</v>
      </c>
      <c r="T542" s="23" t="n">
        <v>0.2</v>
      </c>
    </row>
    <row r="543" customFormat="false" ht="15" hidden="false" customHeight="false" outlineLevel="0" collapsed="false">
      <c r="A543" s="24" t="n">
        <v>542</v>
      </c>
      <c r="B543" s="9" t="s">
        <v>919</v>
      </c>
      <c r="C543" s="25" t="n">
        <v>45850</v>
      </c>
      <c r="D543" s="25" t="n">
        <v>45850</v>
      </c>
      <c r="E543" s="9" t="s">
        <v>179</v>
      </c>
      <c r="F543" s="9" t="s">
        <v>476</v>
      </c>
      <c r="G543" s="9" t="s">
        <v>177</v>
      </c>
      <c r="H543" s="9" t="s">
        <v>208</v>
      </c>
      <c r="I543" s="17" t="s">
        <v>242</v>
      </c>
      <c r="J543" s="17" t="s">
        <v>158</v>
      </c>
      <c r="K543" s="17" t="s">
        <v>210</v>
      </c>
      <c r="L543" s="17" t="s">
        <v>265</v>
      </c>
      <c r="M543" s="26" t="n">
        <v>2</v>
      </c>
      <c r="N543" s="27" t="n">
        <v>790</v>
      </c>
      <c r="O543" s="27" t="n">
        <v>645</v>
      </c>
      <c r="P543" s="27" t="n">
        <f aca="false">ROUND(M543*N543*(1-T543),2)</f>
        <v>1106</v>
      </c>
      <c r="Q543" s="27" t="n">
        <f aca="false">ROUND(M543*O543,2)</f>
        <v>1290</v>
      </c>
      <c r="R543" s="27" t="n">
        <f aca="false">P543-Q543</f>
        <v>-184</v>
      </c>
      <c r="S543" s="28" t="n">
        <f aca="false">IF(P543=0,0,R543/P543)</f>
        <v>-0.166365280289331</v>
      </c>
      <c r="T543" s="28" t="n">
        <v>0.3</v>
      </c>
    </row>
    <row r="544" customFormat="false" ht="15" hidden="false" customHeight="false" outlineLevel="0" collapsed="false">
      <c r="A544" s="19" t="n">
        <v>543</v>
      </c>
      <c r="B544" s="13" t="s">
        <v>920</v>
      </c>
      <c r="C544" s="20" t="n">
        <v>45851</v>
      </c>
      <c r="D544" s="20" t="n">
        <v>45857</v>
      </c>
      <c r="E544" s="13" t="s">
        <v>150</v>
      </c>
      <c r="F544" s="13" t="s">
        <v>871</v>
      </c>
      <c r="G544" s="13" t="s">
        <v>169</v>
      </c>
      <c r="H544" s="13" t="s">
        <v>208</v>
      </c>
      <c r="I544" s="15" t="s">
        <v>242</v>
      </c>
      <c r="J544" s="15" t="s">
        <v>158</v>
      </c>
      <c r="K544" s="15" t="s">
        <v>199</v>
      </c>
      <c r="L544" s="15" t="s">
        <v>259</v>
      </c>
      <c r="M544" s="21" t="n">
        <v>3</v>
      </c>
      <c r="N544" s="22" t="n">
        <v>320</v>
      </c>
      <c r="O544" s="22" t="n">
        <v>185</v>
      </c>
      <c r="P544" s="22" t="n">
        <f aca="false">ROUND(M544*N544*(1-T544),2)</f>
        <v>912</v>
      </c>
      <c r="Q544" s="22" t="n">
        <f aca="false">ROUND(M544*O544,2)</f>
        <v>555</v>
      </c>
      <c r="R544" s="22" t="n">
        <f aca="false">P544-Q544</f>
        <v>357</v>
      </c>
      <c r="S544" s="23" t="n">
        <f aca="false">IF(P544=0,0,R544/P544)</f>
        <v>0.391447368421053</v>
      </c>
      <c r="T544" s="23" t="n">
        <v>0.05</v>
      </c>
    </row>
    <row r="545" customFormat="false" ht="15" hidden="false" customHeight="false" outlineLevel="0" collapsed="false">
      <c r="A545" s="24" t="n">
        <v>544</v>
      </c>
      <c r="B545" s="9" t="s">
        <v>921</v>
      </c>
      <c r="C545" s="25" t="n">
        <v>45851</v>
      </c>
      <c r="D545" s="25" t="n">
        <v>45857</v>
      </c>
      <c r="E545" s="9" t="s">
        <v>150</v>
      </c>
      <c r="F545" s="9" t="s">
        <v>503</v>
      </c>
      <c r="G545" s="9" t="s">
        <v>177</v>
      </c>
      <c r="H545" s="9" t="s">
        <v>170</v>
      </c>
      <c r="I545" s="17" t="s">
        <v>451</v>
      </c>
      <c r="J545" s="17" t="s">
        <v>158</v>
      </c>
      <c r="K545" s="17" t="s">
        <v>159</v>
      </c>
      <c r="L545" s="17" t="s">
        <v>248</v>
      </c>
      <c r="M545" s="26" t="n">
        <v>3</v>
      </c>
      <c r="N545" s="27" t="n">
        <v>165</v>
      </c>
      <c r="O545" s="27" t="n">
        <v>78</v>
      </c>
      <c r="P545" s="27" t="n">
        <f aca="false">ROUND(M545*N545*(1-T545),2)</f>
        <v>495</v>
      </c>
      <c r="Q545" s="27" t="n">
        <f aca="false">ROUND(M545*O545,2)</f>
        <v>234</v>
      </c>
      <c r="R545" s="27" t="n">
        <f aca="false">P545-Q545</f>
        <v>261</v>
      </c>
      <c r="S545" s="28" t="n">
        <f aca="false">IF(P545=0,0,R545/P545)</f>
        <v>0.527272727272727</v>
      </c>
      <c r="T545" s="28" t="n">
        <v>0</v>
      </c>
    </row>
    <row r="546" customFormat="false" ht="15" hidden="false" customHeight="false" outlineLevel="0" collapsed="false">
      <c r="A546" s="19" t="n">
        <v>545</v>
      </c>
      <c r="B546" s="13" t="s">
        <v>922</v>
      </c>
      <c r="C546" s="20" t="n">
        <v>45851</v>
      </c>
      <c r="D546" s="20" t="n">
        <v>45853</v>
      </c>
      <c r="E546" s="13" t="s">
        <v>184</v>
      </c>
      <c r="F546" s="13" t="s">
        <v>549</v>
      </c>
      <c r="G546" s="13" t="s">
        <v>177</v>
      </c>
      <c r="H546" s="13" t="s">
        <v>153</v>
      </c>
      <c r="I546" s="15" t="s">
        <v>154</v>
      </c>
      <c r="J546" s="15" t="s">
        <v>158</v>
      </c>
      <c r="K546" s="15" t="s">
        <v>159</v>
      </c>
      <c r="L546" s="15" t="s">
        <v>248</v>
      </c>
      <c r="M546" s="21" t="n">
        <v>4</v>
      </c>
      <c r="N546" s="22" t="n">
        <v>165</v>
      </c>
      <c r="O546" s="22" t="n">
        <v>78</v>
      </c>
      <c r="P546" s="22" t="n">
        <f aca="false">ROUND(M546*N546*(1-T546),2)</f>
        <v>594</v>
      </c>
      <c r="Q546" s="22" t="n">
        <f aca="false">ROUND(M546*O546,2)</f>
        <v>312</v>
      </c>
      <c r="R546" s="22" t="n">
        <f aca="false">P546-Q546</f>
        <v>282</v>
      </c>
      <c r="S546" s="23" t="n">
        <f aca="false">IF(P546=0,0,R546/P546)</f>
        <v>0.474747474747475</v>
      </c>
      <c r="T546" s="23" t="n">
        <v>0.1</v>
      </c>
    </row>
    <row r="547" customFormat="false" ht="15" hidden="false" customHeight="false" outlineLevel="0" collapsed="false">
      <c r="A547" s="24" t="n">
        <v>546</v>
      </c>
      <c r="B547" s="9" t="s">
        <v>923</v>
      </c>
      <c r="C547" s="25" t="n">
        <v>45852</v>
      </c>
      <c r="D547" s="25" t="n">
        <v>45854</v>
      </c>
      <c r="E547" s="9" t="s">
        <v>184</v>
      </c>
      <c r="F547" s="9" t="s">
        <v>924</v>
      </c>
      <c r="G547" s="9" t="s">
        <v>177</v>
      </c>
      <c r="H547" s="9" t="s">
        <v>186</v>
      </c>
      <c r="I547" s="17" t="s">
        <v>477</v>
      </c>
      <c r="J547" s="17" t="s">
        <v>158</v>
      </c>
      <c r="K547" s="17" t="s">
        <v>243</v>
      </c>
      <c r="L547" s="17" t="s">
        <v>276</v>
      </c>
      <c r="M547" s="26" t="n">
        <v>1</v>
      </c>
      <c r="N547" s="27" t="n">
        <v>1250</v>
      </c>
      <c r="O547" s="27" t="n">
        <v>780</v>
      </c>
      <c r="P547" s="27" t="n">
        <f aca="false">ROUND(M547*N547*(1-T547),2)</f>
        <v>1250</v>
      </c>
      <c r="Q547" s="27" t="n">
        <f aca="false">ROUND(M547*O547,2)</f>
        <v>780</v>
      </c>
      <c r="R547" s="27" t="n">
        <f aca="false">P547-Q547</f>
        <v>470</v>
      </c>
      <c r="S547" s="28" t="n">
        <f aca="false">IF(P547=0,0,R547/P547)</f>
        <v>0.376</v>
      </c>
      <c r="T547" s="28" t="n">
        <v>0</v>
      </c>
    </row>
    <row r="548" customFormat="false" ht="15" hidden="false" customHeight="false" outlineLevel="0" collapsed="false">
      <c r="A548" s="19" t="n">
        <v>547</v>
      </c>
      <c r="B548" s="13" t="s">
        <v>925</v>
      </c>
      <c r="C548" s="20" t="n">
        <v>45852</v>
      </c>
      <c r="D548" s="20" t="n">
        <v>45858</v>
      </c>
      <c r="E548" s="13" t="s">
        <v>150</v>
      </c>
      <c r="F548" s="13" t="s">
        <v>496</v>
      </c>
      <c r="G548" s="13" t="s">
        <v>152</v>
      </c>
      <c r="H548" s="13" t="s">
        <v>208</v>
      </c>
      <c r="I548" s="15" t="s">
        <v>287</v>
      </c>
      <c r="J548" s="15" t="s">
        <v>172</v>
      </c>
      <c r="K548" s="15" t="s">
        <v>305</v>
      </c>
      <c r="L548" s="15" t="s">
        <v>306</v>
      </c>
      <c r="M548" s="21" t="n">
        <v>3</v>
      </c>
      <c r="N548" s="22" t="n">
        <v>145</v>
      </c>
      <c r="O548" s="22" t="n">
        <v>88</v>
      </c>
      <c r="P548" s="22" t="n">
        <f aca="false">ROUND(M548*N548*(1-T548),2)</f>
        <v>391.5</v>
      </c>
      <c r="Q548" s="22" t="n">
        <f aca="false">ROUND(M548*O548,2)</f>
        <v>264</v>
      </c>
      <c r="R548" s="22" t="n">
        <f aca="false">P548-Q548</f>
        <v>127.5</v>
      </c>
      <c r="S548" s="23" t="n">
        <f aca="false">IF(P548=0,0,R548/P548)</f>
        <v>0.325670498084291</v>
      </c>
      <c r="T548" s="23" t="n">
        <v>0.1</v>
      </c>
    </row>
    <row r="549" customFormat="false" ht="15" hidden="false" customHeight="false" outlineLevel="0" collapsed="false">
      <c r="A549" s="24" t="n">
        <v>548</v>
      </c>
      <c r="B549" s="9" t="s">
        <v>926</v>
      </c>
      <c r="C549" s="25" t="n">
        <v>45852</v>
      </c>
      <c r="D549" s="25" t="n">
        <v>45857</v>
      </c>
      <c r="E549" s="9" t="s">
        <v>150</v>
      </c>
      <c r="F549" s="9" t="s">
        <v>250</v>
      </c>
      <c r="G549" s="9" t="s">
        <v>177</v>
      </c>
      <c r="H549" s="9" t="s">
        <v>153</v>
      </c>
      <c r="I549" s="17" t="s">
        <v>154</v>
      </c>
      <c r="J549" s="17" t="s">
        <v>172</v>
      </c>
      <c r="K549" s="17" t="s">
        <v>204</v>
      </c>
      <c r="L549" s="17" t="s">
        <v>341</v>
      </c>
      <c r="M549" s="26" t="n">
        <v>2</v>
      </c>
      <c r="N549" s="27" t="n">
        <v>68</v>
      </c>
      <c r="O549" s="27" t="n">
        <v>36</v>
      </c>
      <c r="P549" s="27" t="n">
        <f aca="false">ROUND(M549*N549*(1-T549),2)</f>
        <v>136</v>
      </c>
      <c r="Q549" s="27" t="n">
        <f aca="false">ROUND(M549*O549,2)</f>
        <v>72</v>
      </c>
      <c r="R549" s="27" t="n">
        <f aca="false">P549-Q549</f>
        <v>64</v>
      </c>
      <c r="S549" s="28" t="n">
        <f aca="false">IF(P549=0,0,R549/P549)</f>
        <v>0.470588235294118</v>
      </c>
      <c r="T549" s="28" t="n">
        <v>0</v>
      </c>
    </row>
    <row r="550" customFormat="false" ht="15" hidden="false" customHeight="false" outlineLevel="0" collapsed="false">
      <c r="A550" s="19" t="n">
        <v>549</v>
      </c>
      <c r="B550" s="13" t="s">
        <v>927</v>
      </c>
      <c r="C550" s="20" t="n">
        <v>45852</v>
      </c>
      <c r="D550" s="20" t="n">
        <v>45855</v>
      </c>
      <c r="E550" s="13" t="s">
        <v>167</v>
      </c>
      <c r="F550" s="13" t="s">
        <v>435</v>
      </c>
      <c r="G550" s="13" t="s">
        <v>177</v>
      </c>
      <c r="H550" s="13" t="s">
        <v>170</v>
      </c>
      <c r="I550" s="15" t="s">
        <v>171</v>
      </c>
      <c r="J550" s="15" t="s">
        <v>172</v>
      </c>
      <c r="K550" s="15" t="s">
        <v>204</v>
      </c>
      <c r="L550" s="15" t="s">
        <v>341</v>
      </c>
      <c r="M550" s="21" t="n">
        <v>3</v>
      </c>
      <c r="N550" s="22" t="n">
        <v>68</v>
      </c>
      <c r="O550" s="22" t="n">
        <v>36</v>
      </c>
      <c r="P550" s="22" t="n">
        <f aca="false">ROUND(M550*N550*(1-T550),2)</f>
        <v>204</v>
      </c>
      <c r="Q550" s="22" t="n">
        <f aca="false">ROUND(M550*O550,2)</f>
        <v>108</v>
      </c>
      <c r="R550" s="22" t="n">
        <f aca="false">P550-Q550</f>
        <v>96</v>
      </c>
      <c r="S550" s="23" t="n">
        <f aca="false">IF(P550=0,0,R550/P550)</f>
        <v>0.470588235294118</v>
      </c>
      <c r="T550" s="23" t="n">
        <v>0</v>
      </c>
    </row>
    <row r="551" customFormat="false" ht="15" hidden="false" customHeight="false" outlineLevel="0" collapsed="false">
      <c r="A551" s="24" t="n">
        <v>550</v>
      </c>
      <c r="B551" s="9" t="s">
        <v>927</v>
      </c>
      <c r="C551" s="25" t="n">
        <v>45852</v>
      </c>
      <c r="D551" s="25" t="n">
        <v>45855</v>
      </c>
      <c r="E551" s="9" t="s">
        <v>167</v>
      </c>
      <c r="F551" s="9" t="s">
        <v>435</v>
      </c>
      <c r="G551" s="9" t="s">
        <v>177</v>
      </c>
      <c r="H551" s="9" t="s">
        <v>170</v>
      </c>
      <c r="I551" s="17" t="s">
        <v>171</v>
      </c>
      <c r="J551" s="17" t="s">
        <v>158</v>
      </c>
      <c r="K551" s="17" t="s">
        <v>159</v>
      </c>
      <c r="L551" s="17" t="s">
        <v>248</v>
      </c>
      <c r="M551" s="26" t="n">
        <v>8</v>
      </c>
      <c r="N551" s="27" t="n">
        <v>165</v>
      </c>
      <c r="O551" s="27" t="n">
        <v>78</v>
      </c>
      <c r="P551" s="27" t="n">
        <f aca="false">ROUND(M551*N551*(1-T551),2)</f>
        <v>1254</v>
      </c>
      <c r="Q551" s="27" t="n">
        <f aca="false">ROUND(M551*O551,2)</f>
        <v>624</v>
      </c>
      <c r="R551" s="27" t="n">
        <f aca="false">P551-Q551</f>
        <v>630</v>
      </c>
      <c r="S551" s="28" t="n">
        <f aca="false">IF(P551=0,0,R551/P551)</f>
        <v>0.502392344497608</v>
      </c>
      <c r="T551" s="28" t="n">
        <v>0.05</v>
      </c>
    </row>
    <row r="552" customFormat="false" ht="15" hidden="false" customHeight="false" outlineLevel="0" collapsed="false">
      <c r="A552" s="19" t="n">
        <v>551</v>
      </c>
      <c r="B552" s="13" t="s">
        <v>928</v>
      </c>
      <c r="C552" s="20" t="n">
        <v>45852</v>
      </c>
      <c r="D552" s="20" t="n">
        <v>45858</v>
      </c>
      <c r="E552" s="13" t="s">
        <v>150</v>
      </c>
      <c r="F552" s="13" t="s">
        <v>694</v>
      </c>
      <c r="G552" s="13" t="s">
        <v>177</v>
      </c>
      <c r="H552" s="13" t="s">
        <v>186</v>
      </c>
      <c r="I552" s="15" t="s">
        <v>187</v>
      </c>
      <c r="J552" s="15" t="s">
        <v>158</v>
      </c>
      <c r="K552" s="15" t="s">
        <v>199</v>
      </c>
      <c r="L552" s="15" t="s">
        <v>266</v>
      </c>
      <c r="M552" s="21" t="n">
        <v>5</v>
      </c>
      <c r="N552" s="22" t="n">
        <v>899</v>
      </c>
      <c r="O552" s="22" t="n">
        <v>540</v>
      </c>
      <c r="P552" s="22" t="n">
        <f aca="false">ROUND(M552*N552*(1-T552),2)</f>
        <v>4045.5</v>
      </c>
      <c r="Q552" s="22" t="n">
        <f aca="false">ROUND(M552*O552,2)</f>
        <v>2700</v>
      </c>
      <c r="R552" s="22" t="n">
        <f aca="false">P552-Q552</f>
        <v>1345.5</v>
      </c>
      <c r="S552" s="23" t="n">
        <f aca="false">IF(P552=0,0,R552/P552)</f>
        <v>0.332591768631813</v>
      </c>
      <c r="T552" s="23" t="n">
        <v>0.1</v>
      </c>
    </row>
    <row r="553" customFormat="false" ht="15" hidden="false" customHeight="false" outlineLevel="0" collapsed="false">
      <c r="A553" s="24" t="n">
        <v>552</v>
      </c>
      <c r="B553" s="9" t="s">
        <v>929</v>
      </c>
      <c r="C553" s="25" t="n">
        <v>45852</v>
      </c>
      <c r="D553" s="25" t="n">
        <v>45855</v>
      </c>
      <c r="E553" s="9" t="s">
        <v>167</v>
      </c>
      <c r="F553" s="9" t="s">
        <v>624</v>
      </c>
      <c r="G553" s="9" t="s">
        <v>177</v>
      </c>
      <c r="H553" s="9" t="s">
        <v>153</v>
      </c>
      <c r="I553" s="17" t="s">
        <v>154</v>
      </c>
      <c r="J553" s="17" t="s">
        <v>158</v>
      </c>
      <c r="K553" s="17" t="s">
        <v>199</v>
      </c>
      <c r="L553" s="17" t="s">
        <v>200</v>
      </c>
      <c r="M553" s="26" t="n">
        <v>4</v>
      </c>
      <c r="N553" s="27" t="n">
        <v>449</v>
      </c>
      <c r="O553" s="27" t="n">
        <v>275</v>
      </c>
      <c r="P553" s="27" t="n">
        <f aca="false">ROUND(M553*N553*(1-T553),2)</f>
        <v>1616.4</v>
      </c>
      <c r="Q553" s="27" t="n">
        <f aca="false">ROUND(M553*O553,2)</f>
        <v>1100</v>
      </c>
      <c r="R553" s="27" t="n">
        <f aca="false">P553-Q553</f>
        <v>516.4</v>
      </c>
      <c r="S553" s="28" t="n">
        <f aca="false">IF(P553=0,0,R553/P553)</f>
        <v>0.319475377381836</v>
      </c>
      <c r="T553" s="28" t="n">
        <v>0.1</v>
      </c>
    </row>
    <row r="554" customFormat="false" ht="15" hidden="false" customHeight="false" outlineLevel="0" collapsed="false">
      <c r="A554" s="19" t="n">
        <v>553</v>
      </c>
      <c r="B554" s="13" t="s">
        <v>930</v>
      </c>
      <c r="C554" s="20" t="n">
        <v>45852</v>
      </c>
      <c r="D554" s="20" t="n">
        <v>45855</v>
      </c>
      <c r="E554" s="13" t="s">
        <v>167</v>
      </c>
      <c r="F554" s="13" t="s">
        <v>392</v>
      </c>
      <c r="G554" s="13" t="s">
        <v>152</v>
      </c>
      <c r="H554" s="13" t="s">
        <v>208</v>
      </c>
      <c r="I554" s="15" t="s">
        <v>247</v>
      </c>
      <c r="J554" s="15" t="s">
        <v>155</v>
      </c>
      <c r="K554" s="15" t="s">
        <v>156</v>
      </c>
      <c r="L554" s="15" t="s">
        <v>157</v>
      </c>
      <c r="M554" s="21" t="n">
        <v>4</v>
      </c>
      <c r="N554" s="22" t="n">
        <v>295</v>
      </c>
      <c r="O554" s="22" t="n">
        <v>235</v>
      </c>
      <c r="P554" s="22" t="n">
        <f aca="false">ROUND(M554*N554*(1-T554),2)</f>
        <v>1180</v>
      </c>
      <c r="Q554" s="22" t="n">
        <f aca="false">ROUND(M554*O554,2)</f>
        <v>940</v>
      </c>
      <c r="R554" s="22" t="n">
        <f aca="false">P554-Q554</f>
        <v>240</v>
      </c>
      <c r="S554" s="23" t="n">
        <f aca="false">IF(P554=0,0,R554/P554)</f>
        <v>0.203389830508475</v>
      </c>
      <c r="T554" s="23" t="n">
        <v>0</v>
      </c>
    </row>
    <row r="555" customFormat="false" ht="15" hidden="false" customHeight="false" outlineLevel="0" collapsed="false">
      <c r="A555" s="24" t="n">
        <v>554</v>
      </c>
      <c r="B555" s="9" t="s">
        <v>931</v>
      </c>
      <c r="C555" s="25" t="n">
        <v>45852</v>
      </c>
      <c r="D555" s="25" t="n">
        <v>45858</v>
      </c>
      <c r="E555" s="9" t="s">
        <v>150</v>
      </c>
      <c r="F555" s="9" t="s">
        <v>563</v>
      </c>
      <c r="G555" s="9" t="s">
        <v>169</v>
      </c>
      <c r="H555" s="9" t="s">
        <v>186</v>
      </c>
      <c r="I555" s="17" t="s">
        <v>187</v>
      </c>
      <c r="J555" s="17" t="s">
        <v>155</v>
      </c>
      <c r="K555" s="17" t="s">
        <v>164</v>
      </c>
      <c r="L555" s="17" t="s">
        <v>165</v>
      </c>
      <c r="M555" s="26" t="n">
        <v>4</v>
      </c>
      <c r="N555" s="27" t="n">
        <v>920</v>
      </c>
      <c r="O555" s="27" t="n">
        <v>760</v>
      </c>
      <c r="P555" s="27" t="n">
        <f aca="false">ROUND(M555*N555*(1-T555),2)</f>
        <v>3680</v>
      </c>
      <c r="Q555" s="27" t="n">
        <f aca="false">ROUND(M555*O555,2)</f>
        <v>3040</v>
      </c>
      <c r="R555" s="27" t="n">
        <f aca="false">P555-Q555</f>
        <v>640</v>
      </c>
      <c r="S555" s="28" t="n">
        <f aca="false">IF(P555=0,0,R555/P555)</f>
        <v>0.173913043478261</v>
      </c>
      <c r="T555" s="28" t="n">
        <v>0</v>
      </c>
    </row>
    <row r="556" customFormat="false" ht="15" hidden="false" customHeight="false" outlineLevel="0" collapsed="false">
      <c r="A556" s="19" t="n">
        <v>555</v>
      </c>
      <c r="B556" s="13" t="s">
        <v>931</v>
      </c>
      <c r="C556" s="20" t="n">
        <v>45852</v>
      </c>
      <c r="D556" s="20" t="n">
        <v>45858</v>
      </c>
      <c r="E556" s="13" t="s">
        <v>150</v>
      </c>
      <c r="F556" s="13" t="s">
        <v>563</v>
      </c>
      <c r="G556" s="13" t="s">
        <v>169</v>
      </c>
      <c r="H556" s="13" t="s">
        <v>186</v>
      </c>
      <c r="I556" s="15" t="s">
        <v>187</v>
      </c>
      <c r="J556" s="15" t="s">
        <v>172</v>
      </c>
      <c r="K556" s="15" t="s">
        <v>204</v>
      </c>
      <c r="L556" s="15" t="s">
        <v>205</v>
      </c>
      <c r="M556" s="21" t="n">
        <v>3</v>
      </c>
      <c r="N556" s="22" t="n">
        <v>195</v>
      </c>
      <c r="O556" s="22" t="n">
        <v>122</v>
      </c>
      <c r="P556" s="22" t="n">
        <f aca="false">ROUND(M556*N556*(1-T556),2)</f>
        <v>585</v>
      </c>
      <c r="Q556" s="22" t="n">
        <f aca="false">ROUND(M556*O556,2)</f>
        <v>366</v>
      </c>
      <c r="R556" s="22" t="n">
        <f aca="false">P556-Q556</f>
        <v>219</v>
      </c>
      <c r="S556" s="23" t="n">
        <f aca="false">IF(P556=0,0,R556/P556)</f>
        <v>0.374358974358974</v>
      </c>
      <c r="T556" s="23" t="n">
        <v>0</v>
      </c>
    </row>
    <row r="557" customFormat="false" ht="15" hidden="false" customHeight="false" outlineLevel="0" collapsed="false">
      <c r="A557" s="24" t="n">
        <v>556</v>
      </c>
      <c r="B557" s="9" t="s">
        <v>932</v>
      </c>
      <c r="C557" s="25" t="n">
        <v>45853</v>
      </c>
      <c r="D557" s="25" t="n">
        <v>45854</v>
      </c>
      <c r="E557" s="9" t="s">
        <v>184</v>
      </c>
      <c r="F557" s="9" t="s">
        <v>933</v>
      </c>
      <c r="G557" s="9" t="s">
        <v>152</v>
      </c>
      <c r="H557" s="9" t="s">
        <v>153</v>
      </c>
      <c r="I557" s="17" t="s">
        <v>163</v>
      </c>
      <c r="J557" s="17" t="s">
        <v>158</v>
      </c>
      <c r="K557" s="17" t="s">
        <v>243</v>
      </c>
      <c r="L557" s="17" t="s">
        <v>276</v>
      </c>
      <c r="M557" s="26" t="n">
        <v>1</v>
      </c>
      <c r="N557" s="27" t="n">
        <v>1250</v>
      </c>
      <c r="O557" s="27" t="n">
        <v>780</v>
      </c>
      <c r="P557" s="27" t="n">
        <f aca="false">ROUND(M557*N557*(1-T557),2)</f>
        <v>1250</v>
      </c>
      <c r="Q557" s="27" t="n">
        <f aca="false">ROUND(M557*O557,2)</f>
        <v>780</v>
      </c>
      <c r="R557" s="27" t="n">
        <f aca="false">P557-Q557</f>
        <v>470</v>
      </c>
      <c r="S557" s="28" t="n">
        <f aca="false">IF(P557=0,0,R557/P557)</f>
        <v>0.376</v>
      </c>
      <c r="T557" s="28" t="n">
        <v>0</v>
      </c>
    </row>
    <row r="558" customFormat="false" ht="15" hidden="false" customHeight="false" outlineLevel="0" collapsed="false">
      <c r="A558" s="19" t="n">
        <v>557</v>
      </c>
      <c r="B558" s="13" t="s">
        <v>934</v>
      </c>
      <c r="C558" s="20" t="n">
        <v>45853</v>
      </c>
      <c r="D558" s="20" t="n">
        <v>45853</v>
      </c>
      <c r="E558" s="13" t="s">
        <v>179</v>
      </c>
      <c r="F558" s="13" t="s">
        <v>282</v>
      </c>
      <c r="G558" s="13" t="s">
        <v>169</v>
      </c>
      <c r="H558" s="13" t="s">
        <v>208</v>
      </c>
      <c r="I558" s="15" t="s">
        <v>287</v>
      </c>
      <c r="J558" s="15" t="s">
        <v>155</v>
      </c>
      <c r="K558" s="15" t="s">
        <v>288</v>
      </c>
      <c r="L558" s="15" t="s">
        <v>289</v>
      </c>
      <c r="M558" s="21" t="n">
        <v>3</v>
      </c>
      <c r="N558" s="22" t="n">
        <v>185</v>
      </c>
      <c r="O558" s="22" t="n">
        <v>110</v>
      </c>
      <c r="P558" s="22" t="n">
        <f aca="false">ROUND(M558*N558*(1-T558),2)</f>
        <v>499.5</v>
      </c>
      <c r="Q558" s="22" t="n">
        <f aca="false">ROUND(M558*O558,2)</f>
        <v>330</v>
      </c>
      <c r="R558" s="22" t="n">
        <f aca="false">P558-Q558</f>
        <v>169.5</v>
      </c>
      <c r="S558" s="23" t="n">
        <f aca="false">IF(P558=0,0,R558/P558)</f>
        <v>0.339339339339339</v>
      </c>
      <c r="T558" s="23" t="n">
        <v>0.1</v>
      </c>
    </row>
    <row r="559" customFormat="false" ht="15" hidden="false" customHeight="false" outlineLevel="0" collapsed="false">
      <c r="A559" s="24" t="n">
        <v>558</v>
      </c>
      <c r="B559" s="9" t="s">
        <v>935</v>
      </c>
      <c r="C559" s="25" t="n">
        <v>45853</v>
      </c>
      <c r="D559" s="25" t="n">
        <v>45859</v>
      </c>
      <c r="E559" s="9" t="s">
        <v>150</v>
      </c>
      <c r="F559" s="9" t="s">
        <v>936</v>
      </c>
      <c r="G559" s="9" t="s">
        <v>152</v>
      </c>
      <c r="H559" s="9" t="s">
        <v>153</v>
      </c>
      <c r="I559" s="17" t="s">
        <v>163</v>
      </c>
      <c r="J559" s="17" t="s">
        <v>172</v>
      </c>
      <c r="K559" s="17" t="s">
        <v>204</v>
      </c>
      <c r="L559" s="17" t="s">
        <v>205</v>
      </c>
      <c r="M559" s="26" t="n">
        <v>4</v>
      </c>
      <c r="N559" s="27" t="n">
        <v>195</v>
      </c>
      <c r="O559" s="27" t="n">
        <v>122</v>
      </c>
      <c r="P559" s="27" t="n">
        <f aca="false">ROUND(M559*N559*(1-T559),2)</f>
        <v>780</v>
      </c>
      <c r="Q559" s="27" t="n">
        <f aca="false">ROUND(M559*O559,2)</f>
        <v>488</v>
      </c>
      <c r="R559" s="27" t="n">
        <f aca="false">P559-Q559</f>
        <v>292</v>
      </c>
      <c r="S559" s="28" t="n">
        <f aca="false">IF(P559=0,0,R559/P559)</f>
        <v>0.374358974358974</v>
      </c>
      <c r="T559" s="28" t="n">
        <v>0</v>
      </c>
    </row>
    <row r="560" customFormat="false" ht="15" hidden="false" customHeight="false" outlineLevel="0" collapsed="false">
      <c r="A560" s="19" t="n">
        <v>559</v>
      </c>
      <c r="B560" s="13" t="s">
        <v>935</v>
      </c>
      <c r="C560" s="20" t="n">
        <v>45853</v>
      </c>
      <c r="D560" s="20" t="n">
        <v>45859</v>
      </c>
      <c r="E560" s="13" t="s">
        <v>150</v>
      </c>
      <c r="F560" s="13" t="s">
        <v>936</v>
      </c>
      <c r="G560" s="13" t="s">
        <v>152</v>
      </c>
      <c r="H560" s="13" t="s">
        <v>153</v>
      </c>
      <c r="I560" s="15" t="s">
        <v>163</v>
      </c>
      <c r="J560" s="15" t="s">
        <v>155</v>
      </c>
      <c r="K560" s="15" t="s">
        <v>164</v>
      </c>
      <c r="L560" s="15" t="s">
        <v>257</v>
      </c>
      <c r="M560" s="21" t="n">
        <v>2</v>
      </c>
      <c r="N560" s="22" t="n">
        <v>560</v>
      </c>
      <c r="O560" s="22" t="n">
        <v>445</v>
      </c>
      <c r="P560" s="22" t="n">
        <f aca="false">ROUND(M560*N560*(1-T560),2)</f>
        <v>840</v>
      </c>
      <c r="Q560" s="22" t="n">
        <f aca="false">ROUND(M560*O560,2)</f>
        <v>890</v>
      </c>
      <c r="R560" s="22" t="n">
        <f aca="false">P560-Q560</f>
        <v>-50</v>
      </c>
      <c r="S560" s="23" t="n">
        <f aca="false">IF(P560=0,0,R560/P560)</f>
        <v>-0.0595238095238095</v>
      </c>
      <c r="T560" s="23" t="n">
        <v>0.25</v>
      </c>
    </row>
    <row r="561" customFormat="false" ht="15" hidden="false" customHeight="false" outlineLevel="0" collapsed="false">
      <c r="A561" s="24" t="n">
        <v>560</v>
      </c>
      <c r="B561" s="9" t="s">
        <v>937</v>
      </c>
      <c r="C561" s="25" t="n">
        <v>45853</v>
      </c>
      <c r="D561" s="25" t="n">
        <v>45859</v>
      </c>
      <c r="E561" s="9" t="s">
        <v>150</v>
      </c>
      <c r="F561" s="9" t="s">
        <v>620</v>
      </c>
      <c r="G561" s="9" t="s">
        <v>169</v>
      </c>
      <c r="H561" s="9" t="s">
        <v>208</v>
      </c>
      <c r="I561" s="17" t="s">
        <v>242</v>
      </c>
      <c r="J561" s="17" t="s">
        <v>158</v>
      </c>
      <c r="K561" s="17" t="s">
        <v>199</v>
      </c>
      <c r="L561" s="17" t="s">
        <v>266</v>
      </c>
      <c r="M561" s="26" t="n">
        <v>3</v>
      </c>
      <c r="N561" s="27" t="n">
        <v>899</v>
      </c>
      <c r="O561" s="27" t="n">
        <v>540</v>
      </c>
      <c r="P561" s="27" t="n">
        <f aca="false">ROUND(M561*N561*(1-T561),2)</f>
        <v>2697</v>
      </c>
      <c r="Q561" s="27" t="n">
        <f aca="false">ROUND(M561*O561,2)</f>
        <v>1620</v>
      </c>
      <c r="R561" s="27" t="n">
        <f aca="false">P561-Q561</f>
        <v>1077</v>
      </c>
      <c r="S561" s="28" t="n">
        <f aca="false">IF(P561=0,0,R561/P561)</f>
        <v>0.399332591768632</v>
      </c>
      <c r="T561" s="28" t="n">
        <v>0</v>
      </c>
    </row>
    <row r="562" customFormat="false" ht="15" hidden="false" customHeight="false" outlineLevel="0" collapsed="false">
      <c r="A562" s="19" t="n">
        <v>561</v>
      </c>
      <c r="B562" s="13" t="s">
        <v>937</v>
      </c>
      <c r="C562" s="20" t="n">
        <v>45853</v>
      </c>
      <c r="D562" s="20" t="n">
        <v>45859</v>
      </c>
      <c r="E562" s="13" t="s">
        <v>150</v>
      </c>
      <c r="F562" s="13" t="s">
        <v>620</v>
      </c>
      <c r="G562" s="13" t="s">
        <v>169</v>
      </c>
      <c r="H562" s="13" t="s">
        <v>208</v>
      </c>
      <c r="I562" s="15" t="s">
        <v>242</v>
      </c>
      <c r="J562" s="15" t="s">
        <v>155</v>
      </c>
      <c r="K562" s="15" t="s">
        <v>215</v>
      </c>
      <c r="L562" s="15" t="s">
        <v>292</v>
      </c>
      <c r="M562" s="21" t="n">
        <v>2</v>
      </c>
      <c r="N562" s="22" t="n">
        <v>425</v>
      </c>
      <c r="O562" s="22" t="n">
        <v>265</v>
      </c>
      <c r="P562" s="22" t="n">
        <f aca="false">ROUND(M562*N562*(1-T562),2)</f>
        <v>850</v>
      </c>
      <c r="Q562" s="22" t="n">
        <f aca="false">ROUND(M562*O562,2)</f>
        <v>530</v>
      </c>
      <c r="R562" s="22" t="n">
        <f aca="false">P562-Q562</f>
        <v>320</v>
      </c>
      <c r="S562" s="23" t="n">
        <f aca="false">IF(P562=0,0,R562/P562)</f>
        <v>0.376470588235294</v>
      </c>
      <c r="T562" s="23" t="n">
        <v>0</v>
      </c>
    </row>
    <row r="563" customFormat="false" ht="15" hidden="false" customHeight="false" outlineLevel="0" collapsed="false">
      <c r="A563" s="24" t="n">
        <v>562</v>
      </c>
      <c r="B563" s="9" t="s">
        <v>938</v>
      </c>
      <c r="C563" s="25" t="n">
        <v>45853</v>
      </c>
      <c r="D563" s="25" t="n">
        <v>45853</v>
      </c>
      <c r="E563" s="9" t="s">
        <v>179</v>
      </c>
      <c r="F563" s="9" t="s">
        <v>939</v>
      </c>
      <c r="G563" s="9" t="s">
        <v>152</v>
      </c>
      <c r="H563" s="9" t="s">
        <v>208</v>
      </c>
      <c r="I563" s="17" t="s">
        <v>287</v>
      </c>
      <c r="J563" s="17" t="s">
        <v>158</v>
      </c>
      <c r="K563" s="17" t="s">
        <v>159</v>
      </c>
      <c r="L563" s="17" t="s">
        <v>248</v>
      </c>
      <c r="M563" s="26" t="n">
        <v>1</v>
      </c>
      <c r="N563" s="27" t="n">
        <v>165</v>
      </c>
      <c r="O563" s="27" t="n">
        <v>78</v>
      </c>
      <c r="P563" s="27" t="n">
        <f aca="false">ROUND(M563*N563*(1-T563),2)</f>
        <v>156.75</v>
      </c>
      <c r="Q563" s="27" t="n">
        <f aca="false">ROUND(M563*O563,2)</f>
        <v>78</v>
      </c>
      <c r="R563" s="27" t="n">
        <f aca="false">P563-Q563</f>
        <v>78.75</v>
      </c>
      <c r="S563" s="28" t="n">
        <f aca="false">IF(P563=0,0,R563/P563)</f>
        <v>0.502392344497608</v>
      </c>
      <c r="T563" s="28" t="n">
        <v>0.05</v>
      </c>
    </row>
    <row r="564" customFormat="false" ht="15" hidden="false" customHeight="false" outlineLevel="0" collapsed="false">
      <c r="A564" s="19" t="n">
        <v>563</v>
      </c>
      <c r="B564" s="13" t="s">
        <v>940</v>
      </c>
      <c r="C564" s="20" t="n">
        <v>45854</v>
      </c>
      <c r="D564" s="20" t="n">
        <v>45855</v>
      </c>
      <c r="E564" s="13" t="s">
        <v>184</v>
      </c>
      <c r="F564" s="13" t="s">
        <v>570</v>
      </c>
      <c r="G564" s="13" t="s">
        <v>177</v>
      </c>
      <c r="H564" s="13" t="s">
        <v>170</v>
      </c>
      <c r="I564" s="15" t="s">
        <v>171</v>
      </c>
      <c r="J564" s="15" t="s">
        <v>158</v>
      </c>
      <c r="K564" s="15" t="s">
        <v>243</v>
      </c>
      <c r="L564" s="15" t="s">
        <v>244</v>
      </c>
      <c r="M564" s="21" t="n">
        <v>2</v>
      </c>
      <c r="N564" s="22" t="n">
        <v>980</v>
      </c>
      <c r="O564" s="22" t="n">
        <v>610</v>
      </c>
      <c r="P564" s="22" t="n">
        <f aca="false">ROUND(M564*N564*(1-T564),2)</f>
        <v>1960</v>
      </c>
      <c r="Q564" s="22" t="n">
        <f aca="false">ROUND(M564*O564,2)</f>
        <v>1220</v>
      </c>
      <c r="R564" s="22" t="n">
        <f aca="false">P564-Q564</f>
        <v>740</v>
      </c>
      <c r="S564" s="23" t="n">
        <f aca="false">IF(P564=0,0,R564/P564)</f>
        <v>0.377551020408163</v>
      </c>
      <c r="T564" s="23" t="n">
        <v>0</v>
      </c>
    </row>
    <row r="565" customFormat="false" ht="15" hidden="false" customHeight="false" outlineLevel="0" collapsed="false">
      <c r="A565" s="24" t="n">
        <v>564</v>
      </c>
      <c r="B565" s="9" t="s">
        <v>941</v>
      </c>
      <c r="C565" s="25" t="n">
        <v>45854</v>
      </c>
      <c r="D565" s="25" t="n">
        <v>45858</v>
      </c>
      <c r="E565" s="9" t="s">
        <v>150</v>
      </c>
      <c r="F565" s="9" t="s">
        <v>942</v>
      </c>
      <c r="G565" s="9" t="s">
        <v>177</v>
      </c>
      <c r="H565" s="9" t="s">
        <v>170</v>
      </c>
      <c r="I565" s="17" t="s">
        <v>190</v>
      </c>
      <c r="J565" s="17" t="s">
        <v>158</v>
      </c>
      <c r="K565" s="17" t="s">
        <v>159</v>
      </c>
      <c r="L565" s="17" t="s">
        <v>160</v>
      </c>
      <c r="M565" s="26" t="n">
        <v>1</v>
      </c>
      <c r="N565" s="27" t="n">
        <v>389</v>
      </c>
      <c r="O565" s="27" t="n">
        <v>235</v>
      </c>
      <c r="P565" s="27" t="n">
        <f aca="false">ROUND(M565*N565*(1-T565),2)</f>
        <v>350.1</v>
      </c>
      <c r="Q565" s="27" t="n">
        <f aca="false">ROUND(M565*O565,2)</f>
        <v>235</v>
      </c>
      <c r="R565" s="27" t="n">
        <f aca="false">P565-Q565</f>
        <v>115.1</v>
      </c>
      <c r="S565" s="28" t="n">
        <f aca="false">IF(P565=0,0,R565/P565)</f>
        <v>0.328763210511283</v>
      </c>
      <c r="T565" s="28" t="n">
        <v>0.1</v>
      </c>
    </row>
    <row r="566" customFormat="false" ht="15" hidden="false" customHeight="false" outlineLevel="0" collapsed="false">
      <c r="A566" s="19" t="n">
        <v>565</v>
      </c>
      <c r="B566" s="13" t="s">
        <v>943</v>
      </c>
      <c r="C566" s="20" t="n">
        <v>45854</v>
      </c>
      <c r="D566" s="20" t="n">
        <v>45858</v>
      </c>
      <c r="E566" s="13" t="s">
        <v>150</v>
      </c>
      <c r="F566" s="13" t="s">
        <v>775</v>
      </c>
      <c r="G566" s="13" t="s">
        <v>152</v>
      </c>
      <c r="H566" s="13" t="s">
        <v>208</v>
      </c>
      <c r="I566" s="15" t="s">
        <v>247</v>
      </c>
      <c r="J566" s="15" t="s">
        <v>155</v>
      </c>
      <c r="K566" s="15" t="s">
        <v>288</v>
      </c>
      <c r="L566" s="15" t="s">
        <v>289</v>
      </c>
      <c r="M566" s="21" t="n">
        <v>3</v>
      </c>
      <c r="N566" s="22" t="n">
        <v>185</v>
      </c>
      <c r="O566" s="22" t="n">
        <v>110</v>
      </c>
      <c r="P566" s="22" t="n">
        <f aca="false">ROUND(M566*N566*(1-T566),2)</f>
        <v>444</v>
      </c>
      <c r="Q566" s="22" t="n">
        <f aca="false">ROUND(M566*O566,2)</f>
        <v>330</v>
      </c>
      <c r="R566" s="22" t="n">
        <f aca="false">P566-Q566</f>
        <v>114</v>
      </c>
      <c r="S566" s="23" t="n">
        <f aca="false">IF(P566=0,0,R566/P566)</f>
        <v>0.256756756756757</v>
      </c>
      <c r="T566" s="23" t="n">
        <v>0.2</v>
      </c>
    </row>
    <row r="567" customFormat="false" ht="15" hidden="false" customHeight="false" outlineLevel="0" collapsed="false">
      <c r="A567" s="24" t="n">
        <v>566</v>
      </c>
      <c r="B567" s="9" t="s">
        <v>944</v>
      </c>
      <c r="C567" s="25" t="n">
        <v>45855</v>
      </c>
      <c r="D567" s="25" t="n">
        <v>45860</v>
      </c>
      <c r="E567" s="9" t="s">
        <v>150</v>
      </c>
      <c r="F567" s="9" t="s">
        <v>721</v>
      </c>
      <c r="G567" s="9" t="s">
        <v>177</v>
      </c>
      <c r="H567" s="9" t="s">
        <v>208</v>
      </c>
      <c r="I567" s="17" t="s">
        <v>247</v>
      </c>
      <c r="J567" s="17" t="s">
        <v>158</v>
      </c>
      <c r="K567" s="17" t="s">
        <v>210</v>
      </c>
      <c r="L567" s="17" t="s">
        <v>211</v>
      </c>
      <c r="M567" s="26" t="n">
        <v>1</v>
      </c>
      <c r="N567" s="27" t="n">
        <v>640</v>
      </c>
      <c r="O567" s="27" t="n">
        <v>460</v>
      </c>
      <c r="P567" s="27" t="n">
        <f aca="false">ROUND(M567*N567*(1-T567),2)</f>
        <v>608</v>
      </c>
      <c r="Q567" s="27" t="n">
        <f aca="false">ROUND(M567*O567,2)</f>
        <v>460</v>
      </c>
      <c r="R567" s="27" t="n">
        <f aca="false">P567-Q567</f>
        <v>148</v>
      </c>
      <c r="S567" s="28" t="n">
        <f aca="false">IF(P567=0,0,R567/P567)</f>
        <v>0.243421052631579</v>
      </c>
      <c r="T567" s="28" t="n">
        <v>0.05</v>
      </c>
    </row>
    <row r="568" customFormat="false" ht="15" hidden="false" customHeight="false" outlineLevel="0" collapsed="false">
      <c r="A568" s="19" t="n">
        <v>567</v>
      </c>
      <c r="B568" s="13" t="s">
        <v>945</v>
      </c>
      <c r="C568" s="20" t="n">
        <v>45855</v>
      </c>
      <c r="D568" s="20" t="n">
        <v>45856</v>
      </c>
      <c r="E568" s="13" t="s">
        <v>184</v>
      </c>
      <c r="F568" s="13" t="s">
        <v>946</v>
      </c>
      <c r="G568" s="13" t="s">
        <v>177</v>
      </c>
      <c r="H568" s="13" t="s">
        <v>153</v>
      </c>
      <c r="I568" s="15" t="s">
        <v>154</v>
      </c>
      <c r="J568" s="15" t="s">
        <v>155</v>
      </c>
      <c r="K568" s="15" t="s">
        <v>156</v>
      </c>
      <c r="L568" s="15" t="s">
        <v>157</v>
      </c>
      <c r="M568" s="21" t="n">
        <v>1</v>
      </c>
      <c r="N568" s="22" t="n">
        <v>295</v>
      </c>
      <c r="O568" s="22" t="n">
        <v>235</v>
      </c>
      <c r="P568" s="22" t="n">
        <f aca="false">ROUND(M568*N568*(1-T568),2)</f>
        <v>221.25</v>
      </c>
      <c r="Q568" s="22" t="n">
        <f aca="false">ROUND(M568*O568,2)</f>
        <v>235</v>
      </c>
      <c r="R568" s="22" t="n">
        <f aca="false">P568-Q568</f>
        <v>-13.75</v>
      </c>
      <c r="S568" s="23" t="n">
        <f aca="false">IF(P568=0,0,R568/P568)</f>
        <v>-0.0621468926553672</v>
      </c>
      <c r="T568" s="23" t="n">
        <v>0.25</v>
      </c>
    </row>
    <row r="569" customFormat="false" ht="15" hidden="false" customHeight="false" outlineLevel="0" collapsed="false">
      <c r="A569" s="24" t="n">
        <v>568</v>
      </c>
      <c r="B569" s="9" t="s">
        <v>947</v>
      </c>
      <c r="C569" s="25" t="n">
        <v>45855</v>
      </c>
      <c r="D569" s="25" t="n">
        <v>45857</v>
      </c>
      <c r="E569" s="9" t="s">
        <v>167</v>
      </c>
      <c r="F569" s="9" t="s">
        <v>844</v>
      </c>
      <c r="G569" s="9" t="s">
        <v>152</v>
      </c>
      <c r="H569" s="9" t="s">
        <v>170</v>
      </c>
      <c r="I569" s="17" t="s">
        <v>190</v>
      </c>
      <c r="J569" s="17" t="s">
        <v>155</v>
      </c>
      <c r="K569" s="17" t="s">
        <v>164</v>
      </c>
      <c r="L569" s="17" t="s">
        <v>165</v>
      </c>
      <c r="M569" s="26" t="n">
        <v>1</v>
      </c>
      <c r="N569" s="27" t="n">
        <v>920</v>
      </c>
      <c r="O569" s="27" t="n">
        <v>760</v>
      </c>
      <c r="P569" s="27" t="n">
        <f aca="false">ROUND(M569*N569*(1-T569),2)</f>
        <v>736</v>
      </c>
      <c r="Q569" s="27" t="n">
        <f aca="false">ROUND(M569*O569,2)</f>
        <v>760</v>
      </c>
      <c r="R569" s="27" t="n">
        <f aca="false">P569-Q569</f>
        <v>-24</v>
      </c>
      <c r="S569" s="28" t="n">
        <f aca="false">IF(P569=0,0,R569/P569)</f>
        <v>-0.0326086956521739</v>
      </c>
      <c r="T569" s="28" t="n">
        <v>0.2</v>
      </c>
    </row>
    <row r="570" customFormat="false" ht="15" hidden="false" customHeight="false" outlineLevel="0" collapsed="false">
      <c r="A570" s="19" t="n">
        <v>569</v>
      </c>
      <c r="B570" s="13" t="s">
        <v>948</v>
      </c>
      <c r="C570" s="20" t="n">
        <v>45857</v>
      </c>
      <c r="D570" s="20" t="n">
        <v>45862</v>
      </c>
      <c r="E570" s="13" t="s">
        <v>150</v>
      </c>
      <c r="F570" s="13" t="s">
        <v>202</v>
      </c>
      <c r="G570" s="13" t="s">
        <v>152</v>
      </c>
      <c r="H570" s="13" t="s">
        <v>153</v>
      </c>
      <c r="I570" s="15" t="s">
        <v>233</v>
      </c>
      <c r="J570" s="15" t="s">
        <v>155</v>
      </c>
      <c r="K570" s="15" t="s">
        <v>215</v>
      </c>
      <c r="L570" s="15" t="s">
        <v>216</v>
      </c>
      <c r="M570" s="21" t="n">
        <v>2</v>
      </c>
      <c r="N570" s="22" t="n">
        <v>210</v>
      </c>
      <c r="O570" s="22" t="n">
        <v>132</v>
      </c>
      <c r="P570" s="22" t="n">
        <f aca="false">ROUND(M570*N570*(1-T570),2)</f>
        <v>378</v>
      </c>
      <c r="Q570" s="22" t="n">
        <f aca="false">ROUND(M570*O570,2)</f>
        <v>264</v>
      </c>
      <c r="R570" s="22" t="n">
        <f aca="false">P570-Q570</f>
        <v>114</v>
      </c>
      <c r="S570" s="23" t="n">
        <f aca="false">IF(P570=0,0,R570/P570)</f>
        <v>0.301587301587302</v>
      </c>
      <c r="T570" s="23" t="n">
        <v>0.1</v>
      </c>
    </row>
    <row r="571" customFormat="false" ht="15" hidden="false" customHeight="false" outlineLevel="0" collapsed="false">
      <c r="A571" s="24" t="n">
        <v>570</v>
      </c>
      <c r="B571" s="9" t="s">
        <v>949</v>
      </c>
      <c r="C571" s="25" t="n">
        <v>45857</v>
      </c>
      <c r="D571" s="25" t="n">
        <v>45859</v>
      </c>
      <c r="E571" s="9" t="s">
        <v>167</v>
      </c>
      <c r="F571" s="9" t="s">
        <v>545</v>
      </c>
      <c r="G571" s="9" t="s">
        <v>152</v>
      </c>
      <c r="H571" s="9" t="s">
        <v>170</v>
      </c>
      <c r="I571" s="17" t="s">
        <v>229</v>
      </c>
      <c r="J571" s="17" t="s">
        <v>158</v>
      </c>
      <c r="K571" s="17" t="s">
        <v>159</v>
      </c>
      <c r="L571" s="17" t="s">
        <v>160</v>
      </c>
      <c r="M571" s="26" t="n">
        <v>1</v>
      </c>
      <c r="N571" s="27" t="n">
        <v>389</v>
      </c>
      <c r="O571" s="27" t="n">
        <v>235</v>
      </c>
      <c r="P571" s="27" t="n">
        <f aca="false">ROUND(M571*N571*(1-T571),2)</f>
        <v>389</v>
      </c>
      <c r="Q571" s="27" t="n">
        <f aca="false">ROUND(M571*O571,2)</f>
        <v>235</v>
      </c>
      <c r="R571" s="27" t="n">
        <f aca="false">P571-Q571</f>
        <v>154</v>
      </c>
      <c r="S571" s="28" t="n">
        <f aca="false">IF(P571=0,0,R571/P571)</f>
        <v>0.395886889460154</v>
      </c>
      <c r="T571" s="28" t="n">
        <v>0</v>
      </c>
    </row>
    <row r="572" customFormat="false" ht="15" hidden="false" customHeight="false" outlineLevel="0" collapsed="false">
      <c r="A572" s="19" t="n">
        <v>571</v>
      </c>
      <c r="B572" s="13" t="s">
        <v>950</v>
      </c>
      <c r="C572" s="20" t="n">
        <v>45857</v>
      </c>
      <c r="D572" s="20" t="n">
        <v>45860</v>
      </c>
      <c r="E572" s="13" t="s">
        <v>167</v>
      </c>
      <c r="F572" s="13" t="s">
        <v>567</v>
      </c>
      <c r="G572" s="13" t="s">
        <v>152</v>
      </c>
      <c r="H572" s="13" t="s">
        <v>153</v>
      </c>
      <c r="I572" s="15" t="s">
        <v>154</v>
      </c>
      <c r="J572" s="15" t="s">
        <v>155</v>
      </c>
      <c r="K572" s="15" t="s">
        <v>164</v>
      </c>
      <c r="L572" s="15" t="s">
        <v>257</v>
      </c>
      <c r="M572" s="21" t="n">
        <v>7</v>
      </c>
      <c r="N572" s="22" t="n">
        <v>560</v>
      </c>
      <c r="O572" s="22" t="n">
        <v>445</v>
      </c>
      <c r="P572" s="22" t="n">
        <f aca="false">ROUND(M572*N572*(1-T572),2)</f>
        <v>2744</v>
      </c>
      <c r="Q572" s="22" t="n">
        <f aca="false">ROUND(M572*O572,2)</f>
        <v>3115</v>
      </c>
      <c r="R572" s="22" t="n">
        <f aca="false">P572-Q572</f>
        <v>-371</v>
      </c>
      <c r="S572" s="23" t="n">
        <f aca="false">IF(P572=0,0,R572/P572)</f>
        <v>-0.135204081632653</v>
      </c>
      <c r="T572" s="23" t="n">
        <v>0.3</v>
      </c>
    </row>
    <row r="573" customFormat="false" ht="15" hidden="false" customHeight="false" outlineLevel="0" collapsed="false">
      <c r="A573" s="24" t="n">
        <v>572</v>
      </c>
      <c r="B573" s="9" t="s">
        <v>951</v>
      </c>
      <c r="C573" s="25" t="n">
        <v>45857</v>
      </c>
      <c r="D573" s="25" t="n">
        <v>45859</v>
      </c>
      <c r="E573" s="9" t="s">
        <v>167</v>
      </c>
      <c r="F573" s="9" t="s">
        <v>213</v>
      </c>
      <c r="G573" s="9" t="s">
        <v>152</v>
      </c>
      <c r="H573" s="9" t="s">
        <v>170</v>
      </c>
      <c r="I573" s="17" t="s">
        <v>451</v>
      </c>
      <c r="J573" s="17" t="s">
        <v>158</v>
      </c>
      <c r="K573" s="17" t="s">
        <v>159</v>
      </c>
      <c r="L573" s="17" t="s">
        <v>182</v>
      </c>
      <c r="M573" s="26" t="n">
        <v>2</v>
      </c>
      <c r="N573" s="27" t="n">
        <v>115</v>
      </c>
      <c r="O573" s="27" t="n">
        <v>52</v>
      </c>
      <c r="P573" s="27" t="n">
        <f aca="false">ROUND(M573*N573*(1-T573),2)</f>
        <v>230</v>
      </c>
      <c r="Q573" s="27" t="n">
        <f aca="false">ROUND(M573*O573,2)</f>
        <v>104</v>
      </c>
      <c r="R573" s="27" t="n">
        <f aca="false">P573-Q573</f>
        <v>126</v>
      </c>
      <c r="S573" s="28" t="n">
        <f aca="false">IF(P573=0,0,R573/P573)</f>
        <v>0.547826086956522</v>
      </c>
      <c r="T573" s="28" t="n">
        <v>0</v>
      </c>
    </row>
    <row r="574" customFormat="false" ht="15" hidden="false" customHeight="false" outlineLevel="0" collapsed="false">
      <c r="A574" s="19" t="n">
        <v>573</v>
      </c>
      <c r="B574" s="13" t="s">
        <v>952</v>
      </c>
      <c r="C574" s="20" t="n">
        <v>45858</v>
      </c>
      <c r="D574" s="20" t="n">
        <v>45862</v>
      </c>
      <c r="E574" s="13" t="s">
        <v>150</v>
      </c>
      <c r="F574" s="13" t="s">
        <v>221</v>
      </c>
      <c r="G574" s="13" t="s">
        <v>169</v>
      </c>
      <c r="H574" s="13" t="s">
        <v>208</v>
      </c>
      <c r="I574" s="15" t="s">
        <v>247</v>
      </c>
      <c r="J574" s="15" t="s">
        <v>172</v>
      </c>
      <c r="K574" s="15" t="s">
        <v>195</v>
      </c>
      <c r="L574" s="15" t="s">
        <v>196</v>
      </c>
      <c r="M574" s="21" t="n">
        <v>2</v>
      </c>
      <c r="N574" s="22" t="n">
        <v>58</v>
      </c>
      <c r="O574" s="22" t="n">
        <v>31</v>
      </c>
      <c r="P574" s="22" t="n">
        <f aca="false">ROUND(M574*N574*(1-T574),2)</f>
        <v>104.4</v>
      </c>
      <c r="Q574" s="22" t="n">
        <f aca="false">ROUND(M574*O574,2)</f>
        <v>62</v>
      </c>
      <c r="R574" s="22" t="n">
        <f aca="false">P574-Q574</f>
        <v>42.4</v>
      </c>
      <c r="S574" s="23" t="n">
        <f aca="false">IF(P574=0,0,R574/P574)</f>
        <v>0.406130268199234</v>
      </c>
      <c r="T574" s="23" t="n">
        <v>0.1</v>
      </c>
    </row>
    <row r="575" customFormat="false" ht="15" hidden="false" customHeight="false" outlineLevel="0" collapsed="false">
      <c r="A575" s="24" t="n">
        <v>574</v>
      </c>
      <c r="B575" s="9" t="s">
        <v>953</v>
      </c>
      <c r="C575" s="25" t="n">
        <v>45858</v>
      </c>
      <c r="D575" s="25" t="n">
        <v>45862</v>
      </c>
      <c r="E575" s="9" t="s">
        <v>150</v>
      </c>
      <c r="F575" s="9" t="s">
        <v>417</v>
      </c>
      <c r="G575" s="9" t="s">
        <v>177</v>
      </c>
      <c r="H575" s="9" t="s">
        <v>208</v>
      </c>
      <c r="I575" s="17" t="s">
        <v>242</v>
      </c>
      <c r="J575" s="17" t="s">
        <v>172</v>
      </c>
      <c r="K575" s="17" t="s">
        <v>305</v>
      </c>
      <c r="L575" s="17" t="s">
        <v>306</v>
      </c>
      <c r="M575" s="26" t="n">
        <v>4</v>
      </c>
      <c r="N575" s="27" t="n">
        <v>145</v>
      </c>
      <c r="O575" s="27" t="n">
        <v>88</v>
      </c>
      <c r="P575" s="27" t="n">
        <f aca="false">ROUND(M575*N575*(1-T575),2)</f>
        <v>522</v>
      </c>
      <c r="Q575" s="27" t="n">
        <f aca="false">ROUND(M575*O575,2)</f>
        <v>352</v>
      </c>
      <c r="R575" s="27" t="n">
        <f aca="false">P575-Q575</f>
        <v>170</v>
      </c>
      <c r="S575" s="28" t="n">
        <f aca="false">IF(P575=0,0,R575/P575)</f>
        <v>0.325670498084291</v>
      </c>
      <c r="T575" s="28" t="n">
        <v>0.1</v>
      </c>
    </row>
    <row r="576" customFormat="false" ht="15" hidden="false" customHeight="false" outlineLevel="0" collapsed="false">
      <c r="A576" s="19" t="n">
        <v>575</v>
      </c>
      <c r="B576" s="13" t="s">
        <v>954</v>
      </c>
      <c r="C576" s="20" t="n">
        <v>45858</v>
      </c>
      <c r="D576" s="20" t="n">
        <v>45861</v>
      </c>
      <c r="E576" s="13" t="s">
        <v>167</v>
      </c>
      <c r="F576" s="13" t="s">
        <v>410</v>
      </c>
      <c r="G576" s="13" t="s">
        <v>152</v>
      </c>
      <c r="H576" s="13" t="s">
        <v>170</v>
      </c>
      <c r="I576" s="15" t="s">
        <v>229</v>
      </c>
      <c r="J576" s="15" t="s">
        <v>172</v>
      </c>
      <c r="K576" s="15" t="s">
        <v>305</v>
      </c>
      <c r="L576" s="15" t="s">
        <v>306</v>
      </c>
      <c r="M576" s="21" t="n">
        <v>4</v>
      </c>
      <c r="N576" s="22" t="n">
        <v>145</v>
      </c>
      <c r="O576" s="22" t="n">
        <v>88</v>
      </c>
      <c r="P576" s="22" t="n">
        <f aca="false">ROUND(M576*N576*(1-T576),2)</f>
        <v>551</v>
      </c>
      <c r="Q576" s="22" t="n">
        <f aca="false">ROUND(M576*O576,2)</f>
        <v>352</v>
      </c>
      <c r="R576" s="22" t="n">
        <f aca="false">P576-Q576</f>
        <v>199</v>
      </c>
      <c r="S576" s="23" t="n">
        <f aca="false">IF(P576=0,0,R576/P576)</f>
        <v>0.361161524500907</v>
      </c>
      <c r="T576" s="23" t="n">
        <v>0.05</v>
      </c>
    </row>
    <row r="577" customFormat="false" ht="15" hidden="false" customHeight="false" outlineLevel="0" collapsed="false">
      <c r="A577" s="24" t="n">
        <v>576</v>
      </c>
      <c r="B577" s="9" t="s">
        <v>954</v>
      </c>
      <c r="C577" s="25" t="n">
        <v>45858</v>
      </c>
      <c r="D577" s="25" t="n">
        <v>45861</v>
      </c>
      <c r="E577" s="9" t="s">
        <v>167</v>
      </c>
      <c r="F577" s="9" t="s">
        <v>410</v>
      </c>
      <c r="G577" s="9" t="s">
        <v>152</v>
      </c>
      <c r="H577" s="9" t="s">
        <v>170</v>
      </c>
      <c r="I577" s="17" t="s">
        <v>229</v>
      </c>
      <c r="J577" s="17" t="s">
        <v>158</v>
      </c>
      <c r="K577" s="17" t="s">
        <v>243</v>
      </c>
      <c r="L577" s="17" t="s">
        <v>244</v>
      </c>
      <c r="M577" s="26" t="n">
        <v>3</v>
      </c>
      <c r="N577" s="27" t="n">
        <v>980</v>
      </c>
      <c r="O577" s="27" t="n">
        <v>610</v>
      </c>
      <c r="P577" s="27" t="n">
        <f aca="false">ROUND(M577*N577*(1-T577),2)</f>
        <v>2646</v>
      </c>
      <c r="Q577" s="27" t="n">
        <f aca="false">ROUND(M577*O577,2)</f>
        <v>1830</v>
      </c>
      <c r="R577" s="27" t="n">
        <f aca="false">P577-Q577</f>
        <v>816</v>
      </c>
      <c r="S577" s="28" t="n">
        <f aca="false">IF(P577=0,0,R577/P577)</f>
        <v>0.308390022675737</v>
      </c>
      <c r="T577" s="28" t="n">
        <v>0.1</v>
      </c>
    </row>
    <row r="578" customFormat="false" ht="15" hidden="false" customHeight="false" outlineLevel="0" collapsed="false">
      <c r="A578" s="19" t="n">
        <v>577</v>
      </c>
      <c r="B578" s="13" t="s">
        <v>955</v>
      </c>
      <c r="C578" s="20" t="n">
        <v>45858</v>
      </c>
      <c r="D578" s="20" t="n">
        <v>45860</v>
      </c>
      <c r="E578" s="13" t="s">
        <v>167</v>
      </c>
      <c r="F578" s="13" t="s">
        <v>956</v>
      </c>
      <c r="G578" s="13" t="s">
        <v>169</v>
      </c>
      <c r="H578" s="13" t="s">
        <v>186</v>
      </c>
      <c r="I578" s="15" t="s">
        <v>203</v>
      </c>
      <c r="J578" s="15" t="s">
        <v>155</v>
      </c>
      <c r="K578" s="15" t="s">
        <v>288</v>
      </c>
      <c r="L578" s="15" t="s">
        <v>289</v>
      </c>
      <c r="M578" s="21" t="n">
        <v>1</v>
      </c>
      <c r="N578" s="22" t="n">
        <v>185</v>
      </c>
      <c r="O578" s="22" t="n">
        <v>110</v>
      </c>
      <c r="P578" s="22" t="n">
        <f aca="false">ROUND(M578*N578*(1-T578),2)</f>
        <v>148</v>
      </c>
      <c r="Q578" s="22" t="n">
        <f aca="false">ROUND(M578*O578,2)</f>
        <v>110</v>
      </c>
      <c r="R578" s="22" t="n">
        <f aca="false">P578-Q578</f>
        <v>38</v>
      </c>
      <c r="S578" s="23" t="n">
        <f aca="false">IF(P578=0,0,R578/P578)</f>
        <v>0.256756756756757</v>
      </c>
      <c r="T578" s="23" t="n">
        <v>0.2</v>
      </c>
    </row>
    <row r="579" customFormat="false" ht="15" hidden="false" customHeight="false" outlineLevel="0" collapsed="false">
      <c r="A579" s="24" t="n">
        <v>578</v>
      </c>
      <c r="B579" s="9" t="s">
        <v>955</v>
      </c>
      <c r="C579" s="25" t="n">
        <v>45858</v>
      </c>
      <c r="D579" s="25" t="n">
        <v>45860</v>
      </c>
      <c r="E579" s="9" t="s">
        <v>167</v>
      </c>
      <c r="F579" s="9" t="s">
        <v>956</v>
      </c>
      <c r="G579" s="9" t="s">
        <v>169</v>
      </c>
      <c r="H579" s="9" t="s">
        <v>186</v>
      </c>
      <c r="I579" s="17" t="s">
        <v>203</v>
      </c>
      <c r="J579" s="17" t="s">
        <v>155</v>
      </c>
      <c r="K579" s="17" t="s">
        <v>215</v>
      </c>
      <c r="L579" s="17" t="s">
        <v>216</v>
      </c>
      <c r="M579" s="26" t="n">
        <v>4</v>
      </c>
      <c r="N579" s="27" t="n">
        <v>210</v>
      </c>
      <c r="O579" s="27" t="n">
        <v>132</v>
      </c>
      <c r="P579" s="27" t="n">
        <f aca="false">ROUND(M579*N579*(1-T579),2)</f>
        <v>672</v>
      </c>
      <c r="Q579" s="27" t="n">
        <f aca="false">ROUND(M579*O579,2)</f>
        <v>528</v>
      </c>
      <c r="R579" s="27" t="n">
        <f aca="false">P579-Q579</f>
        <v>144</v>
      </c>
      <c r="S579" s="28" t="n">
        <f aca="false">IF(P579=0,0,R579/P579)</f>
        <v>0.214285714285714</v>
      </c>
      <c r="T579" s="28" t="n">
        <v>0.2</v>
      </c>
    </row>
    <row r="580" customFormat="false" ht="15" hidden="false" customHeight="false" outlineLevel="0" collapsed="false">
      <c r="A580" s="19" t="n">
        <v>579</v>
      </c>
      <c r="B580" s="13" t="s">
        <v>957</v>
      </c>
      <c r="C580" s="20" t="n">
        <v>45858</v>
      </c>
      <c r="D580" s="20" t="n">
        <v>45863</v>
      </c>
      <c r="E580" s="13" t="s">
        <v>150</v>
      </c>
      <c r="F580" s="13" t="s">
        <v>324</v>
      </c>
      <c r="G580" s="13" t="s">
        <v>169</v>
      </c>
      <c r="H580" s="13" t="s">
        <v>208</v>
      </c>
      <c r="I580" s="15" t="s">
        <v>242</v>
      </c>
      <c r="J580" s="15" t="s">
        <v>155</v>
      </c>
      <c r="K580" s="15" t="s">
        <v>164</v>
      </c>
      <c r="L580" s="15" t="s">
        <v>257</v>
      </c>
      <c r="M580" s="21" t="n">
        <v>4</v>
      </c>
      <c r="N580" s="22" t="n">
        <v>560</v>
      </c>
      <c r="O580" s="22" t="n">
        <v>445</v>
      </c>
      <c r="P580" s="22" t="n">
        <f aca="false">ROUND(M580*N580*(1-T580),2)</f>
        <v>1792</v>
      </c>
      <c r="Q580" s="22" t="n">
        <f aca="false">ROUND(M580*O580,2)</f>
        <v>1780</v>
      </c>
      <c r="R580" s="22" t="n">
        <f aca="false">P580-Q580</f>
        <v>12</v>
      </c>
      <c r="S580" s="23" t="n">
        <f aca="false">IF(P580=0,0,R580/P580)</f>
        <v>0.00669642857142857</v>
      </c>
      <c r="T580" s="23" t="n">
        <v>0.2</v>
      </c>
    </row>
    <row r="581" customFormat="false" ht="15" hidden="false" customHeight="false" outlineLevel="0" collapsed="false">
      <c r="A581" s="24" t="n">
        <v>580</v>
      </c>
      <c r="B581" s="9" t="s">
        <v>958</v>
      </c>
      <c r="C581" s="25" t="n">
        <v>45859</v>
      </c>
      <c r="D581" s="25" t="n">
        <v>45863</v>
      </c>
      <c r="E581" s="9" t="s">
        <v>150</v>
      </c>
      <c r="F581" s="9" t="s">
        <v>839</v>
      </c>
      <c r="G581" s="9" t="s">
        <v>177</v>
      </c>
      <c r="H581" s="9" t="s">
        <v>208</v>
      </c>
      <c r="I581" s="17" t="s">
        <v>219</v>
      </c>
      <c r="J581" s="17" t="s">
        <v>158</v>
      </c>
      <c r="K581" s="17" t="s">
        <v>159</v>
      </c>
      <c r="L581" s="17" t="s">
        <v>182</v>
      </c>
      <c r="M581" s="26" t="n">
        <v>2</v>
      </c>
      <c r="N581" s="27" t="n">
        <v>115</v>
      </c>
      <c r="O581" s="27" t="n">
        <v>52</v>
      </c>
      <c r="P581" s="27" t="n">
        <f aca="false">ROUND(M581*N581*(1-T581),2)</f>
        <v>230</v>
      </c>
      <c r="Q581" s="27" t="n">
        <f aca="false">ROUND(M581*O581,2)</f>
        <v>104</v>
      </c>
      <c r="R581" s="27" t="n">
        <f aca="false">P581-Q581</f>
        <v>126</v>
      </c>
      <c r="S581" s="28" t="n">
        <f aca="false">IF(P581=0,0,R581/P581)</f>
        <v>0.547826086956522</v>
      </c>
      <c r="T581" s="28" t="n">
        <v>0</v>
      </c>
    </row>
    <row r="582" customFormat="false" ht="15" hidden="false" customHeight="false" outlineLevel="0" collapsed="false">
      <c r="A582" s="19" t="n">
        <v>581</v>
      </c>
      <c r="B582" s="13" t="s">
        <v>959</v>
      </c>
      <c r="C582" s="20" t="n">
        <v>45859</v>
      </c>
      <c r="D582" s="20" t="n">
        <v>45859</v>
      </c>
      <c r="E582" s="13" t="s">
        <v>179</v>
      </c>
      <c r="F582" s="13" t="s">
        <v>180</v>
      </c>
      <c r="G582" s="13" t="s">
        <v>177</v>
      </c>
      <c r="H582" s="13" t="s">
        <v>153</v>
      </c>
      <c r="I582" s="15" t="s">
        <v>163</v>
      </c>
      <c r="J582" s="15" t="s">
        <v>155</v>
      </c>
      <c r="K582" s="15" t="s">
        <v>156</v>
      </c>
      <c r="L582" s="15" t="s">
        <v>157</v>
      </c>
      <c r="M582" s="21" t="n">
        <v>4</v>
      </c>
      <c r="N582" s="22" t="n">
        <v>295</v>
      </c>
      <c r="O582" s="22" t="n">
        <v>235</v>
      </c>
      <c r="P582" s="22" t="n">
        <f aca="false">ROUND(M582*N582*(1-T582),2)</f>
        <v>885</v>
      </c>
      <c r="Q582" s="22" t="n">
        <f aca="false">ROUND(M582*O582,2)</f>
        <v>940</v>
      </c>
      <c r="R582" s="22" t="n">
        <f aca="false">P582-Q582</f>
        <v>-55</v>
      </c>
      <c r="S582" s="23" t="n">
        <f aca="false">IF(P582=0,0,R582/P582)</f>
        <v>-0.0621468926553672</v>
      </c>
      <c r="T582" s="23" t="n">
        <v>0.25</v>
      </c>
    </row>
    <row r="583" customFormat="false" ht="15" hidden="false" customHeight="false" outlineLevel="0" collapsed="false">
      <c r="A583" s="24" t="n">
        <v>582</v>
      </c>
      <c r="B583" s="9" t="s">
        <v>960</v>
      </c>
      <c r="C583" s="25" t="n">
        <v>45859</v>
      </c>
      <c r="D583" s="25" t="n">
        <v>45861</v>
      </c>
      <c r="E583" s="9" t="s">
        <v>167</v>
      </c>
      <c r="F583" s="9" t="s">
        <v>570</v>
      </c>
      <c r="G583" s="9" t="s">
        <v>177</v>
      </c>
      <c r="H583" s="9" t="s">
        <v>153</v>
      </c>
      <c r="I583" s="17" t="s">
        <v>163</v>
      </c>
      <c r="J583" s="17" t="s">
        <v>172</v>
      </c>
      <c r="K583" s="17" t="s">
        <v>204</v>
      </c>
      <c r="L583" s="17" t="s">
        <v>341</v>
      </c>
      <c r="M583" s="26" t="n">
        <v>5</v>
      </c>
      <c r="N583" s="27" t="n">
        <v>68</v>
      </c>
      <c r="O583" s="27" t="n">
        <v>36</v>
      </c>
      <c r="P583" s="27" t="n">
        <f aca="false">ROUND(M583*N583*(1-T583),2)</f>
        <v>340</v>
      </c>
      <c r="Q583" s="27" t="n">
        <f aca="false">ROUND(M583*O583,2)</f>
        <v>180</v>
      </c>
      <c r="R583" s="27" t="n">
        <f aca="false">P583-Q583</f>
        <v>160</v>
      </c>
      <c r="S583" s="28" t="n">
        <f aca="false">IF(P583=0,0,R583/P583)</f>
        <v>0.470588235294118</v>
      </c>
      <c r="T583" s="28" t="n">
        <v>0</v>
      </c>
    </row>
    <row r="584" customFormat="false" ht="15" hidden="false" customHeight="false" outlineLevel="0" collapsed="false">
      <c r="A584" s="19" t="n">
        <v>583</v>
      </c>
      <c r="B584" s="13" t="s">
        <v>961</v>
      </c>
      <c r="C584" s="20" t="n">
        <v>45859</v>
      </c>
      <c r="D584" s="20" t="n">
        <v>45863</v>
      </c>
      <c r="E584" s="13" t="s">
        <v>150</v>
      </c>
      <c r="F584" s="13" t="s">
        <v>710</v>
      </c>
      <c r="G584" s="13" t="s">
        <v>169</v>
      </c>
      <c r="H584" s="13" t="s">
        <v>208</v>
      </c>
      <c r="I584" s="15" t="s">
        <v>209</v>
      </c>
      <c r="J584" s="15" t="s">
        <v>155</v>
      </c>
      <c r="K584" s="15" t="s">
        <v>215</v>
      </c>
      <c r="L584" s="15" t="s">
        <v>216</v>
      </c>
      <c r="M584" s="21" t="n">
        <v>2</v>
      </c>
      <c r="N584" s="22" t="n">
        <v>210</v>
      </c>
      <c r="O584" s="22" t="n">
        <v>132</v>
      </c>
      <c r="P584" s="22" t="n">
        <f aca="false">ROUND(M584*N584*(1-T584),2)</f>
        <v>336</v>
      </c>
      <c r="Q584" s="22" t="n">
        <f aca="false">ROUND(M584*O584,2)</f>
        <v>264</v>
      </c>
      <c r="R584" s="22" t="n">
        <f aca="false">P584-Q584</f>
        <v>72</v>
      </c>
      <c r="S584" s="23" t="n">
        <f aca="false">IF(P584=0,0,R584/P584)</f>
        <v>0.214285714285714</v>
      </c>
      <c r="T584" s="23" t="n">
        <v>0.2</v>
      </c>
    </row>
    <row r="585" customFormat="false" ht="15" hidden="false" customHeight="false" outlineLevel="0" collapsed="false">
      <c r="A585" s="24" t="n">
        <v>584</v>
      </c>
      <c r="B585" s="9" t="s">
        <v>961</v>
      </c>
      <c r="C585" s="25" t="n">
        <v>45859</v>
      </c>
      <c r="D585" s="25" t="n">
        <v>45863</v>
      </c>
      <c r="E585" s="9" t="s">
        <v>150</v>
      </c>
      <c r="F585" s="9" t="s">
        <v>710</v>
      </c>
      <c r="G585" s="9" t="s">
        <v>169</v>
      </c>
      <c r="H585" s="9" t="s">
        <v>208</v>
      </c>
      <c r="I585" s="17" t="s">
        <v>209</v>
      </c>
      <c r="J585" s="17" t="s">
        <v>158</v>
      </c>
      <c r="K585" s="17" t="s">
        <v>159</v>
      </c>
      <c r="L585" s="17" t="s">
        <v>160</v>
      </c>
      <c r="M585" s="26" t="n">
        <v>7</v>
      </c>
      <c r="N585" s="27" t="n">
        <v>389</v>
      </c>
      <c r="O585" s="27" t="n">
        <v>235</v>
      </c>
      <c r="P585" s="27" t="n">
        <f aca="false">ROUND(M585*N585*(1-T585),2)</f>
        <v>2586.85</v>
      </c>
      <c r="Q585" s="27" t="n">
        <f aca="false">ROUND(M585*O585,2)</f>
        <v>1645</v>
      </c>
      <c r="R585" s="27" t="n">
        <f aca="false">P585-Q585</f>
        <v>941.85</v>
      </c>
      <c r="S585" s="28" t="n">
        <f aca="false">IF(P585=0,0,R585/P585)</f>
        <v>0.364091462589636</v>
      </c>
      <c r="T585" s="28" t="n">
        <v>0.05</v>
      </c>
    </row>
    <row r="586" customFormat="false" ht="15" hidden="false" customHeight="false" outlineLevel="0" collapsed="false">
      <c r="A586" s="19" t="n">
        <v>585</v>
      </c>
      <c r="B586" s="13" t="s">
        <v>962</v>
      </c>
      <c r="C586" s="20" t="n">
        <v>45860</v>
      </c>
      <c r="D586" s="20" t="n">
        <v>45862</v>
      </c>
      <c r="E586" s="13" t="s">
        <v>167</v>
      </c>
      <c r="F586" s="13" t="s">
        <v>539</v>
      </c>
      <c r="G586" s="13" t="s">
        <v>177</v>
      </c>
      <c r="H586" s="13" t="s">
        <v>208</v>
      </c>
      <c r="I586" s="15" t="s">
        <v>242</v>
      </c>
      <c r="J586" s="15" t="s">
        <v>155</v>
      </c>
      <c r="K586" s="15" t="s">
        <v>164</v>
      </c>
      <c r="L586" s="15" t="s">
        <v>165</v>
      </c>
      <c r="M586" s="21" t="n">
        <v>4</v>
      </c>
      <c r="N586" s="22" t="n">
        <v>920</v>
      </c>
      <c r="O586" s="22" t="n">
        <v>760</v>
      </c>
      <c r="P586" s="22" t="n">
        <f aca="false">ROUND(M586*N586*(1-T586),2)</f>
        <v>3680</v>
      </c>
      <c r="Q586" s="22" t="n">
        <f aca="false">ROUND(M586*O586,2)</f>
        <v>3040</v>
      </c>
      <c r="R586" s="22" t="n">
        <f aca="false">P586-Q586</f>
        <v>640</v>
      </c>
      <c r="S586" s="23" t="n">
        <f aca="false">IF(P586=0,0,R586/P586)</f>
        <v>0.173913043478261</v>
      </c>
      <c r="T586" s="23" t="n">
        <v>0</v>
      </c>
    </row>
    <row r="587" customFormat="false" ht="15" hidden="false" customHeight="false" outlineLevel="0" collapsed="false">
      <c r="A587" s="24" t="n">
        <v>586</v>
      </c>
      <c r="B587" s="9" t="s">
        <v>963</v>
      </c>
      <c r="C587" s="25" t="n">
        <v>45860</v>
      </c>
      <c r="D587" s="25" t="n">
        <v>45865</v>
      </c>
      <c r="E587" s="9" t="s">
        <v>150</v>
      </c>
      <c r="F587" s="9" t="s">
        <v>964</v>
      </c>
      <c r="G587" s="9" t="s">
        <v>177</v>
      </c>
      <c r="H587" s="9" t="s">
        <v>208</v>
      </c>
      <c r="I587" s="17" t="s">
        <v>242</v>
      </c>
      <c r="J587" s="17" t="s">
        <v>172</v>
      </c>
      <c r="K587" s="17" t="s">
        <v>191</v>
      </c>
      <c r="L587" s="17" t="s">
        <v>192</v>
      </c>
      <c r="M587" s="26" t="n">
        <v>3</v>
      </c>
      <c r="N587" s="27" t="n">
        <v>28</v>
      </c>
      <c r="O587" s="27" t="n">
        <v>13</v>
      </c>
      <c r="P587" s="27" t="n">
        <f aca="false">ROUND(M587*N587*(1-T587),2)</f>
        <v>84</v>
      </c>
      <c r="Q587" s="27" t="n">
        <f aca="false">ROUND(M587*O587,2)</f>
        <v>39</v>
      </c>
      <c r="R587" s="27" t="n">
        <f aca="false">P587-Q587</f>
        <v>45</v>
      </c>
      <c r="S587" s="28" t="n">
        <f aca="false">IF(P587=0,0,R587/P587)</f>
        <v>0.535714285714286</v>
      </c>
      <c r="T587" s="28" t="n">
        <v>0</v>
      </c>
    </row>
    <row r="588" customFormat="false" ht="15" hidden="false" customHeight="false" outlineLevel="0" collapsed="false">
      <c r="A588" s="19" t="n">
        <v>587</v>
      </c>
      <c r="B588" s="13" t="s">
        <v>965</v>
      </c>
      <c r="C588" s="20" t="n">
        <v>45860</v>
      </c>
      <c r="D588" s="20" t="n">
        <v>45860</v>
      </c>
      <c r="E588" s="13" t="s">
        <v>179</v>
      </c>
      <c r="F588" s="13" t="s">
        <v>530</v>
      </c>
      <c r="G588" s="13" t="s">
        <v>177</v>
      </c>
      <c r="H588" s="13" t="s">
        <v>186</v>
      </c>
      <c r="I588" s="15" t="s">
        <v>477</v>
      </c>
      <c r="J588" s="15" t="s">
        <v>158</v>
      </c>
      <c r="K588" s="15" t="s">
        <v>243</v>
      </c>
      <c r="L588" s="15" t="s">
        <v>276</v>
      </c>
      <c r="M588" s="21" t="n">
        <v>2</v>
      </c>
      <c r="N588" s="22" t="n">
        <v>1250</v>
      </c>
      <c r="O588" s="22" t="n">
        <v>780</v>
      </c>
      <c r="P588" s="22" t="n">
        <f aca="false">ROUND(M588*N588*(1-T588),2)</f>
        <v>2375</v>
      </c>
      <c r="Q588" s="22" t="n">
        <f aca="false">ROUND(M588*O588,2)</f>
        <v>1560</v>
      </c>
      <c r="R588" s="22" t="n">
        <f aca="false">P588-Q588</f>
        <v>815</v>
      </c>
      <c r="S588" s="23" t="n">
        <f aca="false">IF(P588=0,0,R588/P588)</f>
        <v>0.343157894736842</v>
      </c>
      <c r="T588" s="23" t="n">
        <v>0.05</v>
      </c>
    </row>
    <row r="589" customFormat="false" ht="15" hidden="false" customHeight="false" outlineLevel="0" collapsed="false">
      <c r="A589" s="24" t="n">
        <v>588</v>
      </c>
      <c r="B589" s="9" t="s">
        <v>966</v>
      </c>
      <c r="C589" s="25" t="n">
        <v>45860</v>
      </c>
      <c r="D589" s="25" t="n">
        <v>45865</v>
      </c>
      <c r="E589" s="9" t="s">
        <v>150</v>
      </c>
      <c r="F589" s="9" t="s">
        <v>677</v>
      </c>
      <c r="G589" s="9" t="s">
        <v>152</v>
      </c>
      <c r="H589" s="9" t="s">
        <v>153</v>
      </c>
      <c r="I589" s="17" t="s">
        <v>154</v>
      </c>
      <c r="J589" s="17" t="s">
        <v>158</v>
      </c>
      <c r="K589" s="17" t="s">
        <v>159</v>
      </c>
      <c r="L589" s="17" t="s">
        <v>182</v>
      </c>
      <c r="M589" s="26" t="n">
        <v>2</v>
      </c>
      <c r="N589" s="27" t="n">
        <v>115</v>
      </c>
      <c r="O589" s="27" t="n">
        <v>52</v>
      </c>
      <c r="P589" s="27" t="n">
        <f aca="false">ROUND(M589*N589*(1-T589),2)</f>
        <v>230</v>
      </c>
      <c r="Q589" s="27" t="n">
        <f aca="false">ROUND(M589*O589,2)</f>
        <v>104</v>
      </c>
      <c r="R589" s="27" t="n">
        <f aca="false">P589-Q589</f>
        <v>126</v>
      </c>
      <c r="S589" s="28" t="n">
        <f aca="false">IF(P589=0,0,R589/P589)</f>
        <v>0.547826086956522</v>
      </c>
      <c r="T589" s="28" t="n">
        <v>0</v>
      </c>
    </row>
    <row r="590" customFormat="false" ht="15" hidden="false" customHeight="false" outlineLevel="0" collapsed="false">
      <c r="A590" s="19" t="n">
        <v>589</v>
      </c>
      <c r="B590" s="13" t="s">
        <v>967</v>
      </c>
      <c r="C590" s="20" t="n">
        <v>45861</v>
      </c>
      <c r="D590" s="20" t="n">
        <v>45865</v>
      </c>
      <c r="E590" s="13" t="s">
        <v>150</v>
      </c>
      <c r="F590" s="13" t="s">
        <v>542</v>
      </c>
      <c r="G590" s="13" t="s">
        <v>152</v>
      </c>
      <c r="H590" s="13" t="s">
        <v>153</v>
      </c>
      <c r="I590" s="15" t="s">
        <v>154</v>
      </c>
      <c r="J590" s="15" t="s">
        <v>158</v>
      </c>
      <c r="K590" s="15" t="s">
        <v>159</v>
      </c>
      <c r="L590" s="15" t="s">
        <v>248</v>
      </c>
      <c r="M590" s="21" t="n">
        <v>3</v>
      </c>
      <c r="N590" s="22" t="n">
        <v>165</v>
      </c>
      <c r="O590" s="22" t="n">
        <v>78</v>
      </c>
      <c r="P590" s="22" t="n">
        <f aca="false">ROUND(M590*N590*(1-T590),2)</f>
        <v>495</v>
      </c>
      <c r="Q590" s="22" t="n">
        <f aca="false">ROUND(M590*O590,2)</f>
        <v>234</v>
      </c>
      <c r="R590" s="22" t="n">
        <f aca="false">P590-Q590</f>
        <v>261</v>
      </c>
      <c r="S590" s="23" t="n">
        <f aca="false">IF(P590=0,0,R590/P590)</f>
        <v>0.527272727272727</v>
      </c>
      <c r="T590" s="23" t="n">
        <v>0</v>
      </c>
    </row>
    <row r="591" customFormat="false" ht="15" hidden="false" customHeight="false" outlineLevel="0" collapsed="false">
      <c r="A591" s="24" t="n">
        <v>590</v>
      </c>
      <c r="B591" s="9" t="s">
        <v>968</v>
      </c>
      <c r="C591" s="25" t="n">
        <v>45861</v>
      </c>
      <c r="D591" s="25" t="n">
        <v>45865</v>
      </c>
      <c r="E591" s="9" t="s">
        <v>150</v>
      </c>
      <c r="F591" s="9" t="s">
        <v>567</v>
      </c>
      <c r="G591" s="9" t="s">
        <v>152</v>
      </c>
      <c r="H591" s="9" t="s">
        <v>153</v>
      </c>
      <c r="I591" s="17" t="s">
        <v>163</v>
      </c>
      <c r="J591" s="17" t="s">
        <v>172</v>
      </c>
      <c r="K591" s="17" t="s">
        <v>173</v>
      </c>
      <c r="L591" s="17" t="s">
        <v>174</v>
      </c>
      <c r="M591" s="26" t="n">
        <v>2</v>
      </c>
      <c r="N591" s="27" t="n">
        <v>64</v>
      </c>
      <c r="O591" s="27" t="n">
        <v>49</v>
      </c>
      <c r="P591" s="27" t="n">
        <f aca="false">ROUND(M591*N591*(1-T591),2)</f>
        <v>89.6</v>
      </c>
      <c r="Q591" s="27" t="n">
        <f aca="false">ROUND(M591*O591,2)</f>
        <v>98</v>
      </c>
      <c r="R591" s="27" t="n">
        <f aca="false">P591-Q591</f>
        <v>-8.40000000000001</v>
      </c>
      <c r="S591" s="28" t="n">
        <f aca="false">IF(P591=0,0,R591/P591)</f>
        <v>-0.0937500000000001</v>
      </c>
      <c r="T591" s="28" t="n">
        <v>0.3</v>
      </c>
    </row>
    <row r="592" customFormat="false" ht="15" hidden="false" customHeight="false" outlineLevel="0" collapsed="false">
      <c r="A592" s="19" t="n">
        <v>591</v>
      </c>
      <c r="B592" s="13" t="s">
        <v>969</v>
      </c>
      <c r="C592" s="20" t="n">
        <v>45862</v>
      </c>
      <c r="D592" s="20" t="n">
        <v>45867</v>
      </c>
      <c r="E592" s="13" t="s">
        <v>150</v>
      </c>
      <c r="F592" s="13" t="s">
        <v>970</v>
      </c>
      <c r="G592" s="13" t="s">
        <v>169</v>
      </c>
      <c r="H592" s="13" t="s">
        <v>186</v>
      </c>
      <c r="I592" s="15" t="s">
        <v>203</v>
      </c>
      <c r="J592" s="15" t="s">
        <v>172</v>
      </c>
      <c r="K592" s="15" t="s">
        <v>305</v>
      </c>
      <c r="L592" s="15" t="s">
        <v>306</v>
      </c>
      <c r="M592" s="21" t="n">
        <v>6</v>
      </c>
      <c r="N592" s="22" t="n">
        <v>145</v>
      </c>
      <c r="O592" s="22" t="n">
        <v>88</v>
      </c>
      <c r="P592" s="22" t="n">
        <f aca="false">ROUND(M592*N592*(1-T592),2)</f>
        <v>870</v>
      </c>
      <c r="Q592" s="22" t="n">
        <f aca="false">ROUND(M592*O592,2)</f>
        <v>528</v>
      </c>
      <c r="R592" s="22" t="n">
        <f aca="false">P592-Q592</f>
        <v>342</v>
      </c>
      <c r="S592" s="23" t="n">
        <f aca="false">IF(P592=0,0,R592/P592)</f>
        <v>0.393103448275862</v>
      </c>
      <c r="T592" s="23" t="n">
        <v>0</v>
      </c>
    </row>
    <row r="593" customFormat="false" ht="15" hidden="false" customHeight="false" outlineLevel="0" collapsed="false">
      <c r="A593" s="24" t="n">
        <v>592</v>
      </c>
      <c r="B593" s="9" t="s">
        <v>969</v>
      </c>
      <c r="C593" s="25" t="n">
        <v>45862</v>
      </c>
      <c r="D593" s="25" t="n">
        <v>45867</v>
      </c>
      <c r="E593" s="9" t="s">
        <v>150</v>
      </c>
      <c r="F593" s="9" t="s">
        <v>970</v>
      </c>
      <c r="G593" s="9" t="s">
        <v>169</v>
      </c>
      <c r="H593" s="9" t="s">
        <v>186</v>
      </c>
      <c r="I593" s="17" t="s">
        <v>203</v>
      </c>
      <c r="J593" s="17" t="s">
        <v>158</v>
      </c>
      <c r="K593" s="17" t="s">
        <v>210</v>
      </c>
      <c r="L593" s="17" t="s">
        <v>265</v>
      </c>
      <c r="M593" s="26" t="n">
        <v>2</v>
      </c>
      <c r="N593" s="27" t="n">
        <v>790</v>
      </c>
      <c r="O593" s="27" t="n">
        <v>645</v>
      </c>
      <c r="P593" s="27" t="n">
        <f aca="false">ROUND(M593*N593*(1-T593),2)</f>
        <v>1264</v>
      </c>
      <c r="Q593" s="27" t="n">
        <f aca="false">ROUND(M593*O593,2)</f>
        <v>1290</v>
      </c>
      <c r="R593" s="27" t="n">
        <f aca="false">P593-Q593</f>
        <v>-26</v>
      </c>
      <c r="S593" s="28" t="n">
        <f aca="false">IF(P593=0,0,R593/P593)</f>
        <v>-0.0205696202531646</v>
      </c>
      <c r="T593" s="28" t="n">
        <v>0.2</v>
      </c>
    </row>
    <row r="594" customFormat="false" ht="15" hidden="false" customHeight="false" outlineLevel="0" collapsed="false">
      <c r="A594" s="19" t="n">
        <v>593</v>
      </c>
      <c r="B594" s="13" t="s">
        <v>971</v>
      </c>
      <c r="C594" s="20" t="n">
        <v>45862</v>
      </c>
      <c r="D594" s="20" t="n">
        <v>45866</v>
      </c>
      <c r="E594" s="13" t="s">
        <v>150</v>
      </c>
      <c r="F594" s="13" t="s">
        <v>586</v>
      </c>
      <c r="G594" s="13" t="s">
        <v>169</v>
      </c>
      <c r="H594" s="13" t="s">
        <v>170</v>
      </c>
      <c r="I594" s="15" t="s">
        <v>229</v>
      </c>
      <c r="J594" s="15" t="s">
        <v>155</v>
      </c>
      <c r="K594" s="15" t="s">
        <v>288</v>
      </c>
      <c r="L594" s="15" t="s">
        <v>289</v>
      </c>
      <c r="M594" s="21" t="n">
        <v>1</v>
      </c>
      <c r="N594" s="22" t="n">
        <v>185</v>
      </c>
      <c r="O594" s="22" t="n">
        <v>110</v>
      </c>
      <c r="P594" s="22" t="n">
        <f aca="false">ROUND(M594*N594*(1-T594),2)</f>
        <v>157.25</v>
      </c>
      <c r="Q594" s="22" t="n">
        <f aca="false">ROUND(M594*O594,2)</f>
        <v>110</v>
      </c>
      <c r="R594" s="22" t="n">
        <f aca="false">P594-Q594</f>
        <v>47.25</v>
      </c>
      <c r="S594" s="23" t="n">
        <f aca="false">IF(P594=0,0,R594/P594)</f>
        <v>0.300476947535771</v>
      </c>
      <c r="T594" s="23" t="n">
        <v>0.15</v>
      </c>
    </row>
    <row r="595" customFormat="false" ht="15" hidden="false" customHeight="false" outlineLevel="0" collapsed="false">
      <c r="A595" s="24" t="n">
        <v>594</v>
      </c>
      <c r="B595" s="9" t="s">
        <v>972</v>
      </c>
      <c r="C595" s="25" t="n">
        <v>45863</v>
      </c>
      <c r="D595" s="25" t="n">
        <v>45869</v>
      </c>
      <c r="E595" s="9" t="s">
        <v>150</v>
      </c>
      <c r="F595" s="9" t="s">
        <v>421</v>
      </c>
      <c r="G595" s="9" t="s">
        <v>177</v>
      </c>
      <c r="H595" s="9" t="s">
        <v>170</v>
      </c>
      <c r="I595" s="17" t="s">
        <v>229</v>
      </c>
      <c r="J595" s="17" t="s">
        <v>158</v>
      </c>
      <c r="K595" s="17" t="s">
        <v>199</v>
      </c>
      <c r="L595" s="17" t="s">
        <v>266</v>
      </c>
      <c r="M595" s="26" t="n">
        <v>4</v>
      </c>
      <c r="N595" s="27" t="n">
        <v>899</v>
      </c>
      <c r="O595" s="27" t="n">
        <v>540</v>
      </c>
      <c r="P595" s="27" t="n">
        <f aca="false">ROUND(M595*N595*(1-T595),2)</f>
        <v>3596</v>
      </c>
      <c r="Q595" s="27" t="n">
        <f aca="false">ROUND(M595*O595,2)</f>
        <v>2160</v>
      </c>
      <c r="R595" s="27" t="n">
        <f aca="false">P595-Q595</f>
        <v>1436</v>
      </c>
      <c r="S595" s="28" t="n">
        <f aca="false">IF(P595=0,0,R595/P595)</f>
        <v>0.399332591768632</v>
      </c>
      <c r="T595" s="28" t="n">
        <v>0</v>
      </c>
    </row>
    <row r="596" customFormat="false" ht="15" hidden="false" customHeight="false" outlineLevel="0" collapsed="false">
      <c r="A596" s="19" t="n">
        <v>595</v>
      </c>
      <c r="B596" s="13" t="s">
        <v>973</v>
      </c>
      <c r="C596" s="20" t="n">
        <v>45863</v>
      </c>
      <c r="D596" s="20" t="n">
        <v>45865</v>
      </c>
      <c r="E596" s="13" t="s">
        <v>184</v>
      </c>
      <c r="F596" s="13" t="s">
        <v>330</v>
      </c>
      <c r="G596" s="13" t="s">
        <v>169</v>
      </c>
      <c r="H596" s="13" t="s">
        <v>170</v>
      </c>
      <c r="I596" s="15" t="s">
        <v>229</v>
      </c>
      <c r="J596" s="15" t="s">
        <v>155</v>
      </c>
      <c r="K596" s="15" t="s">
        <v>215</v>
      </c>
      <c r="L596" s="15" t="s">
        <v>292</v>
      </c>
      <c r="M596" s="21" t="n">
        <v>5</v>
      </c>
      <c r="N596" s="22" t="n">
        <v>425</v>
      </c>
      <c r="O596" s="22" t="n">
        <v>265</v>
      </c>
      <c r="P596" s="22" t="n">
        <f aca="false">ROUND(M596*N596*(1-T596),2)</f>
        <v>2125</v>
      </c>
      <c r="Q596" s="22" t="n">
        <f aca="false">ROUND(M596*O596,2)</f>
        <v>1325</v>
      </c>
      <c r="R596" s="22" t="n">
        <f aca="false">P596-Q596</f>
        <v>800</v>
      </c>
      <c r="S596" s="23" t="n">
        <f aca="false">IF(P596=0,0,R596/P596)</f>
        <v>0.376470588235294</v>
      </c>
      <c r="T596" s="23" t="n">
        <v>0</v>
      </c>
    </row>
    <row r="597" customFormat="false" ht="15" hidden="false" customHeight="false" outlineLevel="0" collapsed="false">
      <c r="A597" s="24" t="n">
        <v>596</v>
      </c>
      <c r="B597" s="9" t="s">
        <v>973</v>
      </c>
      <c r="C597" s="25" t="n">
        <v>45863</v>
      </c>
      <c r="D597" s="25" t="n">
        <v>45865</v>
      </c>
      <c r="E597" s="9" t="s">
        <v>184</v>
      </c>
      <c r="F597" s="9" t="s">
        <v>330</v>
      </c>
      <c r="G597" s="9" t="s">
        <v>169</v>
      </c>
      <c r="H597" s="9" t="s">
        <v>170</v>
      </c>
      <c r="I597" s="17" t="s">
        <v>229</v>
      </c>
      <c r="J597" s="17" t="s">
        <v>172</v>
      </c>
      <c r="K597" s="17" t="s">
        <v>204</v>
      </c>
      <c r="L597" s="17" t="s">
        <v>341</v>
      </c>
      <c r="M597" s="26" t="n">
        <v>1</v>
      </c>
      <c r="N597" s="27" t="n">
        <v>68</v>
      </c>
      <c r="O597" s="27" t="n">
        <v>36</v>
      </c>
      <c r="P597" s="27" t="n">
        <f aca="false">ROUND(M597*N597*(1-T597),2)</f>
        <v>68</v>
      </c>
      <c r="Q597" s="27" t="n">
        <f aca="false">ROUND(M597*O597,2)</f>
        <v>36</v>
      </c>
      <c r="R597" s="27" t="n">
        <f aca="false">P597-Q597</f>
        <v>32</v>
      </c>
      <c r="S597" s="28" t="n">
        <f aca="false">IF(P597=0,0,R597/P597)</f>
        <v>0.470588235294118</v>
      </c>
      <c r="T597" s="28" t="n">
        <v>0</v>
      </c>
    </row>
    <row r="598" customFormat="false" ht="15" hidden="false" customHeight="false" outlineLevel="0" collapsed="false">
      <c r="A598" s="19" t="n">
        <v>597</v>
      </c>
      <c r="B598" s="13" t="s">
        <v>974</v>
      </c>
      <c r="C598" s="20" t="n">
        <v>45863</v>
      </c>
      <c r="D598" s="20" t="n">
        <v>45867</v>
      </c>
      <c r="E598" s="13" t="s">
        <v>150</v>
      </c>
      <c r="F598" s="13" t="s">
        <v>591</v>
      </c>
      <c r="G598" s="13" t="s">
        <v>177</v>
      </c>
      <c r="H598" s="13" t="s">
        <v>170</v>
      </c>
      <c r="I598" s="15" t="s">
        <v>190</v>
      </c>
      <c r="J598" s="15" t="s">
        <v>155</v>
      </c>
      <c r="K598" s="15" t="s">
        <v>215</v>
      </c>
      <c r="L598" s="15" t="s">
        <v>292</v>
      </c>
      <c r="M598" s="21" t="n">
        <v>2</v>
      </c>
      <c r="N598" s="22" t="n">
        <v>425</v>
      </c>
      <c r="O598" s="22" t="n">
        <v>265</v>
      </c>
      <c r="P598" s="22" t="n">
        <f aca="false">ROUND(M598*N598*(1-T598),2)</f>
        <v>807.5</v>
      </c>
      <c r="Q598" s="22" t="n">
        <f aca="false">ROUND(M598*O598,2)</f>
        <v>530</v>
      </c>
      <c r="R598" s="22" t="n">
        <f aca="false">P598-Q598</f>
        <v>277.5</v>
      </c>
      <c r="S598" s="23" t="n">
        <f aca="false">IF(P598=0,0,R598/P598)</f>
        <v>0.343653250773994</v>
      </c>
      <c r="T598" s="23" t="n">
        <v>0.05</v>
      </c>
    </row>
    <row r="599" customFormat="false" ht="15" hidden="false" customHeight="false" outlineLevel="0" collapsed="false">
      <c r="A599" s="24" t="n">
        <v>598</v>
      </c>
      <c r="B599" s="9" t="s">
        <v>975</v>
      </c>
      <c r="C599" s="25" t="n">
        <v>45863</v>
      </c>
      <c r="D599" s="25" t="n">
        <v>45869</v>
      </c>
      <c r="E599" s="9" t="s">
        <v>150</v>
      </c>
      <c r="F599" s="9" t="s">
        <v>189</v>
      </c>
      <c r="G599" s="9" t="s">
        <v>169</v>
      </c>
      <c r="H599" s="9" t="s">
        <v>170</v>
      </c>
      <c r="I599" s="17" t="s">
        <v>229</v>
      </c>
      <c r="J599" s="17" t="s">
        <v>155</v>
      </c>
      <c r="K599" s="17" t="s">
        <v>164</v>
      </c>
      <c r="L599" s="17" t="s">
        <v>257</v>
      </c>
      <c r="M599" s="26" t="n">
        <v>2</v>
      </c>
      <c r="N599" s="27" t="n">
        <v>560</v>
      </c>
      <c r="O599" s="27" t="n">
        <v>445</v>
      </c>
      <c r="P599" s="27" t="n">
        <f aca="false">ROUND(M599*N599*(1-T599),2)</f>
        <v>784</v>
      </c>
      <c r="Q599" s="27" t="n">
        <f aca="false">ROUND(M599*O599,2)</f>
        <v>890</v>
      </c>
      <c r="R599" s="27" t="n">
        <f aca="false">P599-Q599</f>
        <v>-106</v>
      </c>
      <c r="S599" s="28" t="n">
        <f aca="false">IF(P599=0,0,R599/P599)</f>
        <v>-0.135204081632653</v>
      </c>
      <c r="T599" s="28" t="n">
        <v>0.3</v>
      </c>
    </row>
    <row r="600" customFormat="false" ht="15" hidden="false" customHeight="false" outlineLevel="0" collapsed="false">
      <c r="A600" s="19" t="n">
        <v>599</v>
      </c>
      <c r="B600" s="13" t="s">
        <v>975</v>
      </c>
      <c r="C600" s="20" t="n">
        <v>45863</v>
      </c>
      <c r="D600" s="20" t="n">
        <v>45869</v>
      </c>
      <c r="E600" s="13" t="s">
        <v>150</v>
      </c>
      <c r="F600" s="13" t="s">
        <v>189</v>
      </c>
      <c r="G600" s="13" t="s">
        <v>169</v>
      </c>
      <c r="H600" s="13" t="s">
        <v>170</v>
      </c>
      <c r="I600" s="15" t="s">
        <v>229</v>
      </c>
      <c r="J600" s="15" t="s">
        <v>158</v>
      </c>
      <c r="K600" s="15" t="s">
        <v>210</v>
      </c>
      <c r="L600" s="15" t="s">
        <v>211</v>
      </c>
      <c r="M600" s="21" t="n">
        <v>4</v>
      </c>
      <c r="N600" s="22" t="n">
        <v>640</v>
      </c>
      <c r="O600" s="22" t="n">
        <v>460</v>
      </c>
      <c r="P600" s="22" t="n">
        <f aca="false">ROUND(M600*N600*(1-T600),2)</f>
        <v>2560</v>
      </c>
      <c r="Q600" s="22" t="n">
        <f aca="false">ROUND(M600*O600,2)</f>
        <v>1840</v>
      </c>
      <c r="R600" s="22" t="n">
        <f aca="false">P600-Q600</f>
        <v>720</v>
      </c>
      <c r="S600" s="23" t="n">
        <f aca="false">IF(P600=0,0,R600/P600)</f>
        <v>0.28125</v>
      </c>
      <c r="T600" s="23" t="n">
        <v>0</v>
      </c>
    </row>
    <row r="601" customFormat="false" ht="15" hidden="false" customHeight="false" outlineLevel="0" collapsed="false">
      <c r="A601" s="24" t="n">
        <v>600</v>
      </c>
      <c r="B601" s="9" t="s">
        <v>976</v>
      </c>
      <c r="C601" s="25" t="n">
        <v>45864</v>
      </c>
      <c r="D601" s="25" t="n">
        <v>45865</v>
      </c>
      <c r="E601" s="9" t="s">
        <v>184</v>
      </c>
      <c r="F601" s="9" t="s">
        <v>380</v>
      </c>
      <c r="G601" s="9" t="s">
        <v>177</v>
      </c>
      <c r="H601" s="9" t="s">
        <v>186</v>
      </c>
      <c r="I601" s="17" t="s">
        <v>224</v>
      </c>
      <c r="J601" s="17" t="s">
        <v>158</v>
      </c>
      <c r="K601" s="17" t="s">
        <v>159</v>
      </c>
      <c r="L601" s="17" t="s">
        <v>160</v>
      </c>
      <c r="M601" s="26" t="n">
        <v>5</v>
      </c>
      <c r="N601" s="27" t="n">
        <v>389</v>
      </c>
      <c r="O601" s="27" t="n">
        <v>235</v>
      </c>
      <c r="P601" s="27" t="n">
        <f aca="false">ROUND(M601*N601*(1-T601),2)</f>
        <v>1945</v>
      </c>
      <c r="Q601" s="27" t="n">
        <f aca="false">ROUND(M601*O601,2)</f>
        <v>1175</v>
      </c>
      <c r="R601" s="27" t="n">
        <f aca="false">P601-Q601</f>
        <v>770</v>
      </c>
      <c r="S601" s="28" t="n">
        <f aca="false">IF(P601=0,0,R601/P601)</f>
        <v>0.395886889460154</v>
      </c>
      <c r="T601" s="28" t="n">
        <v>0</v>
      </c>
    </row>
    <row r="602" customFormat="false" ht="15" hidden="false" customHeight="false" outlineLevel="0" collapsed="false">
      <c r="A602" s="19" t="n">
        <v>601</v>
      </c>
      <c r="B602" s="13" t="s">
        <v>976</v>
      </c>
      <c r="C602" s="20" t="n">
        <v>45864</v>
      </c>
      <c r="D602" s="20" t="n">
        <v>45865</v>
      </c>
      <c r="E602" s="13" t="s">
        <v>184</v>
      </c>
      <c r="F602" s="13" t="s">
        <v>380</v>
      </c>
      <c r="G602" s="13" t="s">
        <v>177</v>
      </c>
      <c r="H602" s="13" t="s">
        <v>186</v>
      </c>
      <c r="I602" s="15" t="s">
        <v>224</v>
      </c>
      <c r="J602" s="15" t="s">
        <v>155</v>
      </c>
      <c r="K602" s="15" t="s">
        <v>288</v>
      </c>
      <c r="L602" s="15" t="s">
        <v>312</v>
      </c>
      <c r="M602" s="21" t="n">
        <v>3</v>
      </c>
      <c r="N602" s="22" t="n">
        <v>75</v>
      </c>
      <c r="O602" s="22" t="n">
        <v>38</v>
      </c>
      <c r="P602" s="22" t="n">
        <f aca="false">ROUND(M602*N602*(1-T602),2)</f>
        <v>225</v>
      </c>
      <c r="Q602" s="22" t="n">
        <f aca="false">ROUND(M602*O602,2)</f>
        <v>114</v>
      </c>
      <c r="R602" s="22" t="n">
        <f aca="false">P602-Q602</f>
        <v>111</v>
      </c>
      <c r="S602" s="23" t="n">
        <f aca="false">IF(P602=0,0,R602/P602)</f>
        <v>0.493333333333333</v>
      </c>
      <c r="T602" s="23" t="n">
        <v>0</v>
      </c>
    </row>
    <row r="603" customFormat="false" ht="15" hidden="false" customHeight="false" outlineLevel="0" collapsed="false">
      <c r="A603" s="24" t="n">
        <v>602</v>
      </c>
      <c r="B603" s="9" t="s">
        <v>977</v>
      </c>
      <c r="C603" s="25" t="n">
        <v>45865</v>
      </c>
      <c r="D603" s="25" t="n">
        <v>45869</v>
      </c>
      <c r="E603" s="9" t="s">
        <v>150</v>
      </c>
      <c r="F603" s="9" t="s">
        <v>740</v>
      </c>
      <c r="G603" s="9" t="s">
        <v>169</v>
      </c>
      <c r="H603" s="9" t="s">
        <v>170</v>
      </c>
      <c r="I603" s="17" t="s">
        <v>171</v>
      </c>
      <c r="J603" s="17" t="s">
        <v>155</v>
      </c>
      <c r="K603" s="17" t="s">
        <v>164</v>
      </c>
      <c r="L603" s="17" t="s">
        <v>165</v>
      </c>
      <c r="M603" s="26" t="n">
        <v>5</v>
      </c>
      <c r="N603" s="27" t="n">
        <v>920</v>
      </c>
      <c r="O603" s="27" t="n">
        <v>760</v>
      </c>
      <c r="P603" s="27" t="n">
        <f aca="false">ROUND(M603*N603*(1-T603),2)</f>
        <v>3220</v>
      </c>
      <c r="Q603" s="27" t="n">
        <f aca="false">ROUND(M603*O603,2)</f>
        <v>3800</v>
      </c>
      <c r="R603" s="27" t="n">
        <f aca="false">P603-Q603</f>
        <v>-580</v>
      </c>
      <c r="S603" s="28" t="n">
        <f aca="false">IF(P603=0,0,R603/P603)</f>
        <v>-0.180124223602484</v>
      </c>
      <c r="T603" s="28" t="n">
        <v>0.3</v>
      </c>
    </row>
    <row r="604" customFormat="false" ht="15" hidden="false" customHeight="false" outlineLevel="0" collapsed="false">
      <c r="A604" s="19" t="n">
        <v>603</v>
      </c>
      <c r="B604" s="13" t="s">
        <v>978</v>
      </c>
      <c r="C604" s="20" t="n">
        <v>45865</v>
      </c>
      <c r="D604" s="20" t="n">
        <v>45868</v>
      </c>
      <c r="E604" s="13" t="s">
        <v>167</v>
      </c>
      <c r="F604" s="13" t="s">
        <v>979</v>
      </c>
      <c r="G604" s="13" t="s">
        <v>177</v>
      </c>
      <c r="H604" s="13" t="s">
        <v>153</v>
      </c>
      <c r="I604" s="15" t="s">
        <v>154</v>
      </c>
      <c r="J604" s="15" t="s">
        <v>172</v>
      </c>
      <c r="K604" s="15" t="s">
        <v>204</v>
      </c>
      <c r="L604" s="15" t="s">
        <v>341</v>
      </c>
      <c r="M604" s="21" t="n">
        <v>1</v>
      </c>
      <c r="N604" s="22" t="n">
        <v>68</v>
      </c>
      <c r="O604" s="22" t="n">
        <v>36</v>
      </c>
      <c r="P604" s="22" t="n">
        <f aca="false">ROUND(M604*N604*(1-T604),2)</f>
        <v>68</v>
      </c>
      <c r="Q604" s="22" t="n">
        <f aca="false">ROUND(M604*O604,2)</f>
        <v>36</v>
      </c>
      <c r="R604" s="22" t="n">
        <f aca="false">P604-Q604</f>
        <v>32</v>
      </c>
      <c r="S604" s="23" t="n">
        <f aca="false">IF(P604=0,0,R604/P604)</f>
        <v>0.470588235294118</v>
      </c>
      <c r="T604" s="23" t="n">
        <v>0</v>
      </c>
    </row>
    <row r="605" customFormat="false" ht="15" hidden="false" customHeight="false" outlineLevel="0" collapsed="false">
      <c r="A605" s="24" t="n">
        <v>604</v>
      </c>
      <c r="B605" s="9" t="s">
        <v>980</v>
      </c>
      <c r="C605" s="25" t="n">
        <v>45865</v>
      </c>
      <c r="D605" s="25" t="n">
        <v>45865</v>
      </c>
      <c r="E605" s="9" t="s">
        <v>179</v>
      </c>
      <c r="F605" s="9" t="s">
        <v>479</v>
      </c>
      <c r="G605" s="9" t="s">
        <v>152</v>
      </c>
      <c r="H605" s="9" t="s">
        <v>208</v>
      </c>
      <c r="I605" s="17" t="s">
        <v>247</v>
      </c>
      <c r="J605" s="17" t="s">
        <v>172</v>
      </c>
      <c r="K605" s="17" t="s">
        <v>195</v>
      </c>
      <c r="L605" s="17" t="s">
        <v>196</v>
      </c>
      <c r="M605" s="26" t="n">
        <v>7</v>
      </c>
      <c r="N605" s="27" t="n">
        <v>58</v>
      </c>
      <c r="O605" s="27" t="n">
        <v>31</v>
      </c>
      <c r="P605" s="27" t="n">
        <f aca="false">ROUND(M605*N605*(1-T605),2)</f>
        <v>406</v>
      </c>
      <c r="Q605" s="27" t="n">
        <f aca="false">ROUND(M605*O605,2)</f>
        <v>217</v>
      </c>
      <c r="R605" s="27" t="n">
        <f aca="false">P605-Q605</f>
        <v>189</v>
      </c>
      <c r="S605" s="28" t="n">
        <f aca="false">IF(P605=0,0,R605/P605)</f>
        <v>0.46551724137931</v>
      </c>
      <c r="T605" s="28" t="n">
        <v>0</v>
      </c>
    </row>
    <row r="606" customFormat="false" ht="15" hidden="false" customHeight="false" outlineLevel="0" collapsed="false">
      <c r="A606" s="19" t="n">
        <v>605</v>
      </c>
      <c r="B606" s="13" t="s">
        <v>980</v>
      </c>
      <c r="C606" s="20" t="n">
        <v>45865</v>
      </c>
      <c r="D606" s="20" t="n">
        <v>45865</v>
      </c>
      <c r="E606" s="13" t="s">
        <v>179</v>
      </c>
      <c r="F606" s="13" t="s">
        <v>479</v>
      </c>
      <c r="G606" s="13" t="s">
        <v>152</v>
      </c>
      <c r="H606" s="13" t="s">
        <v>208</v>
      </c>
      <c r="I606" s="15" t="s">
        <v>247</v>
      </c>
      <c r="J606" s="15" t="s">
        <v>155</v>
      </c>
      <c r="K606" s="15" t="s">
        <v>164</v>
      </c>
      <c r="L606" s="15" t="s">
        <v>257</v>
      </c>
      <c r="M606" s="21" t="n">
        <v>1</v>
      </c>
      <c r="N606" s="22" t="n">
        <v>560</v>
      </c>
      <c r="O606" s="22" t="n">
        <v>445</v>
      </c>
      <c r="P606" s="22" t="n">
        <f aca="false">ROUND(M606*N606*(1-T606),2)</f>
        <v>504</v>
      </c>
      <c r="Q606" s="22" t="n">
        <f aca="false">ROUND(M606*O606,2)</f>
        <v>445</v>
      </c>
      <c r="R606" s="22" t="n">
        <f aca="false">P606-Q606</f>
        <v>59</v>
      </c>
      <c r="S606" s="23" t="n">
        <f aca="false">IF(P606=0,0,R606/P606)</f>
        <v>0.117063492063492</v>
      </c>
      <c r="T606" s="23" t="n">
        <v>0.1</v>
      </c>
    </row>
    <row r="607" customFormat="false" ht="15" hidden="false" customHeight="false" outlineLevel="0" collapsed="false">
      <c r="A607" s="24" t="n">
        <v>606</v>
      </c>
      <c r="B607" s="9" t="s">
        <v>981</v>
      </c>
      <c r="C607" s="25" t="n">
        <v>45866</v>
      </c>
      <c r="D607" s="25" t="n">
        <v>45870</v>
      </c>
      <c r="E607" s="9" t="s">
        <v>150</v>
      </c>
      <c r="F607" s="9" t="s">
        <v>738</v>
      </c>
      <c r="G607" s="9" t="s">
        <v>169</v>
      </c>
      <c r="H607" s="9" t="s">
        <v>170</v>
      </c>
      <c r="I607" s="17" t="s">
        <v>171</v>
      </c>
      <c r="J607" s="17" t="s">
        <v>155</v>
      </c>
      <c r="K607" s="17" t="s">
        <v>164</v>
      </c>
      <c r="L607" s="17" t="s">
        <v>257</v>
      </c>
      <c r="M607" s="26" t="n">
        <v>5</v>
      </c>
      <c r="N607" s="27" t="n">
        <v>560</v>
      </c>
      <c r="O607" s="27" t="n">
        <v>445</v>
      </c>
      <c r="P607" s="27" t="n">
        <f aca="false">ROUND(M607*N607*(1-T607),2)</f>
        <v>2100</v>
      </c>
      <c r="Q607" s="27" t="n">
        <f aca="false">ROUND(M607*O607,2)</f>
        <v>2225</v>
      </c>
      <c r="R607" s="27" t="n">
        <f aca="false">P607-Q607</f>
        <v>-125</v>
      </c>
      <c r="S607" s="28" t="n">
        <f aca="false">IF(P607=0,0,R607/P607)</f>
        <v>-0.0595238095238095</v>
      </c>
      <c r="T607" s="28" t="n">
        <v>0.25</v>
      </c>
    </row>
    <row r="608" customFormat="false" ht="15" hidden="false" customHeight="false" outlineLevel="0" collapsed="false">
      <c r="A608" s="19" t="n">
        <v>607</v>
      </c>
      <c r="B608" s="13" t="s">
        <v>982</v>
      </c>
      <c r="C608" s="20" t="n">
        <v>45867</v>
      </c>
      <c r="D608" s="20" t="n">
        <v>45872</v>
      </c>
      <c r="E608" s="13" t="s">
        <v>150</v>
      </c>
      <c r="F608" s="13" t="s">
        <v>354</v>
      </c>
      <c r="G608" s="13" t="s">
        <v>177</v>
      </c>
      <c r="H608" s="13" t="s">
        <v>208</v>
      </c>
      <c r="I608" s="15" t="s">
        <v>242</v>
      </c>
      <c r="J608" s="15" t="s">
        <v>172</v>
      </c>
      <c r="K608" s="15" t="s">
        <v>195</v>
      </c>
      <c r="L608" s="15" t="s">
        <v>230</v>
      </c>
      <c r="M608" s="21" t="n">
        <v>3</v>
      </c>
      <c r="N608" s="22" t="n">
        <v>45</v>
      </c>
      <c r="O608" s="22" t="n">
        <v>24</v>
      </c>
      <c r="P608" s="22" t="n">
        <f aca="false">ROUND(M608*N608*(1-T608),2)</f>
        <v>135</v>
      </c>
      <c r="Q608" s="22" t="n">
        <f aca="false">ROUND(M608*O608,2)</f>
        <v>72</v>
      </c>
      <c r="R608" s="22" t="n">
        <f aca="false">P608-Q608</f>
        <v>63</v>
      </c>
      <c r="S608" s="23" t="n">
        <f aca="false">IF(P608=0,0,R608/P608)</f>
        <v>0.466666666666667</v>
      </c>
      <c r="T608" s="23" t="n">
        <v>0</v>
      </c>
    </row>
    <row r="609" customFormat="false" ht="15" hidden="false" customHeight="false" outlineLevel="0" collapsed="false">
      <c r="A609" s="24" t="n">
        <v>608</v>
      </c>
      <c r="B609" s="9" t="s">
        <v>983</v>
      </c>
      <c r="C609" s="25" t="n">
        <v>45868</v>
      </c>
      <c r="D609" s="25" t="n">
        <v>45872</v>
      </c>
      <c r="E609" s="9" t="s">
        <v>167</v>
      </c>
      <c r="F609" s="9" t="s">
        <v>803</v>
      </c>
      <c r="G609" s="9" t="s">
        <v>169</v>
      </c>
      <c r="H609" s="9" t="s">
        <v>170</v>
      </c>
      <c r="I609" s="17" t="s">
        <v>451</v>
      </c>
      <c r="J609" s="17" t="s">
        <v>155</v>
      </c>
      <c r="K609" s="17" t="s">
        <v>164</v>
      </c>
      <c r="L609" s="17" t="s">
        <v>257</v>
      </c>
      <c r="M609" s="26" t="n">
        <v>4</v>
      </c>
      <c r="N609" s="27" t="n">
        <v>560</v>
      </c>
      <c r="O609" s="27" t="n">
        <v>445</v>
      </c>
      <c r="P609" s="27" t="n">
        <f aca="false">ROUND(M609*N609*(1-T609),2)</f>
        <v>1680</v>
      </c>
      <c r="Q609" s="27" t="n">
        <f aca="false">ROUND(M609*O609,2)</f>
        <v>1780</v>
      </c>
      <c r="R609" s="27" t="n">
        <f aca="false">P609-Q609</f>
        <v>-100</v>
      </c>
      <c r="S609" s="28" t="n">
        <f aca="false">IF(P609=0,0,R609/P609)</f>
        <v>-0.0595238095238095</v>
      </c>
      <c r="T609" s="28" t="n">
        <v>0.25</v>
      </c>
    </row>
    <row r="610" customFormat="false" ht="15" hidden="false" customHeight="false" outlineLevel="0" collapsed="false">
      <c r="A610" s="19" t="n">
        <v>609</v>
      </c>
      <c r="B610" s="13" t="s">
        <v>984</v>
      </c>
      <c r="C610" s="20" t="n">
        <v>45868</v>
      </c>
      <c r="D610" s="20" t="n">
        <v>45871</v>
      </c>
      <c r="E610" s="13" t="s">
        <v>167</v>
      </c>
      <c r="F610" s="13" t="s">
        <v>499</v>
      </c>
      <c r="G610" s="13" t="s">
        <v>177</v>
      </c>
      <c r="H610" s="13" t="s">
        <v>170</v>
      </c>
      <c r="I610" s="15" t="s">
        <v>271</v>
      </c>
      <c r="J610" s="15" t="s">
        <v>155</v>
      </c>
      <c r="K610" s="15" t="s">
        <v>288</v>
      </c>
      <c r="L610" s="15" t="s">
        <v>312</v>
      </c>
      <c r="M610" s="21" t="n">
        <v>3</v>
      </c>
      <c r="N610" s="22" t="n">
        <v>75</v>
      </c>
      <c r="O610" s="22" t="n">
        <v>38</v>
      </c>
      <c r="P610" s="22" t="n">
        <f aca="false">ROUND(M610*N610*(1-T610),2)</f>
        <v>225</v>
      </c>
      <c r="Q610" s="22" t="n">
        <f aca="false">ROUND(M610*O610,2)</f>
        <v>114</v>
      </c>
      <c r="R610" s="22" t="n">
        <f aca="false">P610-Q610</f>
        <v>111</v>
      </c>
      <c r="S610" s="23" t="n">
        <f aca="false">IF(P610=0,0,R610/P610)</f>
        <v>0.493333333333333</v>
      </c>
      <c r="T610" s="23" t="n">
        <v>0</v>
      </c>
    </row>
    <row r="611" customFormat="false" ht="15" hidden="false" customHeight="false" outlineLevel="0" collapsed="false">
      <c r="A611" s="24" t="n">
        <v>610</v>
      </c>
      <c r="B611" s="9" t="s">
        <v>984</v>
      </c>
      <c r="C611" s="25" t="n">
        <v>45868</v>
      </c>
      <c r="D611" s="25" t="n">
        <v>45871</v>
      </c>
      <c r="E611" s="9" t="s">
        <v>167</v>
      </c>
      <c r="F611" s="9" t="s">
        <v>499</v>
      </c>
      <c r="G611" s="9" t="s">
        <v>177</v>
      </c>
      <c r="H611" s="9" t="s">
        <v>170</v>
      </c>
      <c r="I611" s="17" t="s">
        <v>271</v>
      </c>
      <c r="J611" s="17" t="s">
        <v>158</v>
      </c>
      <c r="K611" s="17" t="s">
        <v>159</v>
      </c>
      <c r="L611" s="17" t="s">
        <v>248</v>
      </c>
      <c r="M611" s="26" t="n">
        <v>5</v>
      </c>
      <c r="N611" s="27" t="n">
        <v>165</v>
      </c>
      <c r="O611" s="27" t="n">
        <v>78</v>
      </c>
      <c r="P611" s="27" t="n">
        <f aca="false">ROUND(M611*N611*(1-T611),2)</f>
        <v>742.5</v>
      </c>
      <c r="Q611" s="27" t="n">
        <f aca="false">ROUND(M611*O611,2)</f>
        <v>390</v>
      </c>
      <c r="R611" s="27" t="n">
        <f aca="false">P611-Q611</f>
        <v>352.5</v>
      </c>
      <c r="S611" s="28" t="n">
        <f aca="false">IF(P611=0,0,R611/P611)</f>
        <v>0.474747474747475</v>
      </c>
      <c r="T611" s="28" t="n">
        <v>0.1</v>
      </c>
    </row>
    <row r="612" customFormat="false" ht="15" hidden="false" customHeight="false" outlineLevel="0" collapsed="false">
      <c r="A612" s="19" t="n">
        <v>611</v>
      </c>
      <c r="B612" s="13" t="s">
        <v>985</v>
      </c>
      <c r="C612" s="20" t="n">
        <v>45869</v>
      </c>
      <c r="D612" s="20" t="n">
        <v>45874</v>
      </c>
      <c r="E612" s="13" t="s">
        <v>150</v>
      </c>
      <c r="F612" s="13" t="s">
        <v>595</v>
      </c>
      <c r="G612" s="13" t="s">
        <v>169</v>
      </c>
      <c r="H612" s="13" t="s">
        <v>186</v>
      </c>
      <c r="I612" s="15" t="s">
        <v>203</v>
      </c>
      <c r="J612" s="15" t="s">
        <v>158</v>
      </c>
      <c r="K612" s="15" t="s">
        <v>199</v>
      </c>
      <c r="L612" s="15" t="s">
        <v>200</v>
      </c>
      <c r="M612" s="21" t="n">
        <v>1</v>
      </c>
      <c r="N612" s="22" t="n">
        <v>449</v>
      </c>
      <c r="O612" s="22" t="n">
        <v>275</v>
      </c>
      <c r="P612" s="22" t="n">
        <f aca="false">ROUND(M612*N612*(1-T612),2)</f>
        <v>381.65</v>
      </c>
      <c r="Q612" s="22" t="n">
        <f aca="false">ROUND(M612*O612,2)</f>
        <v>275</v>
      </c>
      <c r="R612" s="22" t="n">
        <f aca="false">P612-Q612</f>
        <v>106.65</v>
      </c>
      <c r="S612" s="23" t="n">
        <f aca="false">IF(P612=0,0,R612/P612)</f>
        <v>0.279444517227827</v>
      </c>
      <c r="T612" s="23" t="n">
        <v>0.15</v>
      </c>
    </row>
    <row r="613" customFormat="false" ht="15" hidden="false" customHeight="false" outlineLevel="0" collapsed="false">
      <c r="A613" s="24" t="n">
        <v>612</v>
      </c>
      <c r="B613" s="9" t="s">
        <v>986</v>
      </c>
      <c r="C613" s="25" t="n">
        <v>45869</v>
      </c>
      <c r="D613" s="25" t="n">
        <v>45871</v>
      </c>
      <c r="E613" s="9" t="s">
        <v>167</v>
      </c>
      <c r="F613" s="9" t="s">
        <v>987</v>
      </c>
      <c r="G613" s="9" t="s">
        <v>152</v>
      </c>
      <c r="H613" s="9" t="s">
        <v>153</v>
      </c>
      <c r="I613" s="17" t="s">
        <v>154</v>
      </c>
      <c r="J613" s="17" t="s">
        <v>158</v>
      </c>
      <c r="K613" s="17" t="s">
        <v>199</v>
      </c>
      <c r="L613" s="17" t="s">
        <v>200</v>
      </c>
      <c r="M613" s="26" t="n">
        <v>5</v>
      </c>
      <c r="N613" s="27" t="n">
        <v>449</v>
      </c>
      <c r="O613" s="27" t="n">
        <v>275</v>
      </c>
      <c r="P613" s="27" t="n">
        <f aca="false">ROUND(M613*N613*(1-T613),2)</f>
        <v>2245</v>
      </c>
      <c r="Q613" s="27" t="n">
        <f aca="false">ROUND(M613*O613,2)</f>
        <v>1375</v>
      </c>
      <c r="R613" s="27" t="n">
        <f aca="false">P613-Q613</f>
        <v>870</v>
      </c>
      <c r="S613" s="28" t="n">
        <f aca="false">IF(P613=0,0,R613/P613)</f>
        <v>0.387527839643653</v>
      </c>
      <c r="T613" s="28" t="n">
        <v>0</v>
      </c>
    </row>
    <row r="614" customFormat="false" ht="15" hidden="false" customHeight="false" outlineLevel="0" collapsed="false">
      <c r="A614" s="19" t="n">
        <v>613</v>
      </c>
      <c r="B614" s="13" t="s">
        <v>988</v>
      </c>
      <c r="C614" s="20" t="n">
        <v>45869</v>
      </c>
      <c r="D614" s="20" t="n">
        <v>45873</v>
      </c>
      <c r="E614" s="13" t="s">
        <v>150</v>
      </c>
      <c r="F614" s="13" t="s">
        <v>588</v>
      </c>
      <c r="G614" s="13" t="s">
        <v>169</v>
      </c>
      <c r="H614" s="13" t="s">
        <v>170</v>
      </c>
      <c r="I614" s="15" t="s">
        <v>171</v>
      </c>
      <c r="J614" s="15" t="s">
        <v>172</v>
      </c>
      <c r="K614" s="15" t="s">
        <v>195</v>
      </c>
      <c r="L614" s="15" t="s">
        <v>230</v>
      </c>
      <c r="M614" s="21" t="n">
        <v>4</v>
      </c>
      <c r="N614" s="22" t="n">
        <v>45</v>
      </c>
      <c r="O614" s="22" t="n">
        <v>24</v>
      </c>
      <c r="P614" s="22" t="n">
        <f aca="false">ROUND(M614*N614*(1-T614),2)</f>
        <v>180</v>
      </c>
      <c r="Q614" s="22" t="n">
        <f aca="false">ROUND(M614*O614,2)</f>
        <v>96</v>
      </c>
      <c r="R614" s="22" t="n">
        <f aca="false">P614-Q614</f>
        <v>84</v>
      </c>
      <c r="S614" s="23" t="n">
        <f aca="false">IF(P614=0,0,R614/P614)</f>
        <v>0.466666666666667</v>
      </c>
      <c r="T614" s="23" t="n">
        <v>0</v>
      </c>
    </row>
    <row r="615" customFormat="false" ht="15" hidden="false" customHeight="false" outlineLevel="0" collapsed="false">
      <c r="A615" s="24" t="n">
        <v>614</v>
      </c>
      <c r="B615" s="9" t="s">
        <v>989</v>
      </c>
      <c r="C615" s="25" t="n">
        <v>45870</v>
      </c>
      <c r="D615" s="25" t="n">
        <v>45870</v>
      </c>
      <c r="E615" s="9" t="s">
        <v>179</v>
      </c>
      <c r="F615" s="9" t="s">
        <v>382</v>
      </c>
      <c r="G615" s="9" t="s">
        <v>152</v>
      </c>
      <c r="H615" s="9" t="s">
        <v>170</v>
      </c>
      <c r="I615" s="17" t="s">
        <v>451</v>
      </c>
      <c r="J615" s="17" t="s">
        <v>172</v>
      </c>
      <c r="K615" s="17" t="s">
        <v>204</v>
      </c>
      <c r="L615" s="17" t="s">
        <v>205</v>
      </c>
      <c r="M615" s="26" t="n">
        <v>3</v>
      </c>
      <c r="N615" s="27" t="n">
        <v>195</v>
      </c>
      <c r="O615" s="27" t="n">
        <v>122</v>
      </c>
      <c r="P615" s="27" t="n">
        <f aca="false">ROUND(M615*N615*(1-T615),2)</f>
        <v>585</v>
      </c>
      <c r="Q615" s="27" t="n">
        <f aca="false">ROUND(M615*O615,2)</f>
        <v>366</v>
      </c>
      <c r="R615" s="27" t="n">
        <f aca="false">P615-Q615</f>
        <v>219</v>
      </c>
      <c r="S615" s="28" t="n">
        <f aca="false">IF(P615=0,0,R615/P615)</f>
        <v>0.374358974358974</v>
      </c>
      <c r="T615" s="28" t="n">
        <v>0</v>
      </c>
    </row>
    <row r="616" customFormat="false" ht="15" hidden="false" customHeight="false" outlineLevel="0" collapsed="false">
      <c r="A616" s="19" t="n">
        <v>615</v>
      </c>
      <c r="B616" s="13" t="s">
        <v>990</v>
      </c>
      <c r="C616" s="20" t="n">
        <v>45870</v>
      </c>
      <c r="D616" s="20" t="n">
        <v>45872</v>
      </c>
      <c r="E616" s="13" t="s">
        <v>184</v>
      </c>
      <c r="F616" s="13" t="s">
        <v>494</v>
      </c>
      <c r="G616" s="13" t="s">
        <v>177</v>
      </c>
      <c r="H616" s="13" t="s">
        <v>153</v>
      </c>
      <c r="I616" s="15" t="s">
        <v>154</v>
      </c>
      <c r="J616" s="15" t="s">
        <v>158</v>
      </c>
      <c r="K616" s="15" t="s">
        <v>159</v>
      </c>
      <c r="L616" s="15" t="s">
        <v>160</v>
      </c>
      <c r="M616" s="21" t="n">
        <v>7</v>
      </c>
      <c r="N616" s="22" t="n">
        <v>389</v>
      </c>
      <c r="O616" s="22" t="n">
        <v>235</v>
      </c>
      <c r="P616" s="22" t="n">
        <f aca="false">ROUND(M616*N616*(1-T616),2)</f>
        <v>2723</v>
      </c>
      <c r="Q616" s="22" t="n">
        <f aca="false">ROUND(M616*O616,2)</f>
        <v>1645</v>
      </c>
      <c r="R616" s="22" t="n">
        <f aca="false">P616-Q616</f>
        <v>1078</v>
      </c>
      <c r="S616" s="23" t="n">
        <f aca="false">IF(P616=0,0,R616/P616)</f>
        <v>0.395886889460154</v>
      </c>
      <c r="T616" s="23" t="n">
        <v>0</v>
      </c>
    </row>
    <row r="617" customFormat="false" ht="15" hidden="false" customHeight="false" outlineLevel="0" collapsed="false">
      <c r="A617" s="24" t="n">
        <v>616</v>
      </c>
      <c r="B617" s="9" t="s">
        <v>991</v>
      </c>
      <c r="C617" s="25" t="n">
        <v>45871</v>
      </c>
      <c r="D617" s="25" t="n">
        <v>45874</v>
      </c>
      <c r="E617" s="9" t="s">
        <v>167</v>
      </c>
      <c r="F617" s="9" t="s">
        <v>992</v>
      </c>
      <c r="G617" s="9" t="s">
        <v>177</v>
      </c>
      <c r="H617" s="9" t="s">
        <v>153</v>
      </c>
      <c r="I617" s="17" t="s">
        <v>154</v>
      </c>
      <c r="J617" s="17" t="s">
        <v>155</v>
      </c>
      <c r="K617" s="17" t="s">
        <v>156</v>
      </c>
      <c r="L617" s="17" t="s">
        <v>157</v>
      </c>
      <c r="M617" s="26" t="n">
        <v>1</v>
      </c>
      <c r="N617" s="27" t="n">
        <v>295</v>
      </c>
      <c r="O617" s="27" t="n">
        <v>235</v>
      </c>
      <c r="P617" s="27" t="n">
        <f aca="false">ROUND(M617*N617*(1-T617),2)</f>
        <v>295</v>
      </c>
      <c r="Q617" s="27" t="n">
        <f aca="false">ROUND(M617*O617,2)</f>
        <v>235</v>
      </c>
      <c r="R617" s="27" t="n">
        <f aca="false">P617-Q617</f>
        <v>60</v>
      </c>
      <c r="S617" s="28" t="n">
        <f aca="false">IF(P617=0,0,R617/P617)</f>
        <v>0.203389830508475</v>
      </c>
      <c r="T617" s="28" t="n">
        <v>0</v>
      </c>
    </row>
    <row r="618" customFormat="false" ht="15" hidden="false" customHeight="false" outlineLevel="0" collapsed="false">
      <c r="A618" s="19" t="n">
        <v>617</v>
      </c>
      <c r="B618" s="13" t="s">
        <v>993</v>
      </c>
      <c r="C618" s="20" t="n">
        <v>45871</v>
      </c>
      <c r="D618" s="20" t="n">
        <v>45877</v>
      </c>
      <c r="E618" s="13" t="s">
        <v>150</v>
      </c>
      <c r="F618" s="13" t="s">
        <v>891</v>
      </c>
      <c r="G618" s="13" t="s">
        <v>152</v>
      </c>
      <c r="H618" s="13" t="s">
        <v>208</v>
      </c>
      <c r="I618" s="15" t="s">
        <v>219</v>
      </c>
      <c r="J618" s="15" t="s">
        <v>172</v>
      </c>
      <c r="K618" s="15" t="s">
        <v>173</v>
      </c>
      <c r="L618" s="15" t="s">
        <v>174</v>
      </c>
      <c r="M618" s="21" t="n">
        <v>2</v>
      </c>
      <c r="N618" s="22" t="n">
        <v>64</v>
      </c>
      <c r="O618" s="22" t="n">
        <v>49</v>
      </c>
      <c r="P618" s="22" t="n">
        <f aca="false">ROUND(M618*N618*(1-T618),2)</f>
        <v>96</v>
      </c>
      <c r="Q618" s="22" t="n">
        <f aca="false">ROUND(M618*O618,2)</f>
        <v>98</v>
      </c>
      <c r="R618" s="22" t="n">
        <f aca="false">P618-Q618</f>
        <v>-2</v>
      </c>
      <c r="S618" s="23" t="n">
        <f aca="false">IF(P618=0,0,R618/P618)</f>
        <v>-0.0208333333333333</v>
      </c>
      <c r="T618" s="23" t="n">
        <v>0.25</v>
      </c>
    </row>
    <row r="619" customFormat="false" ht="15" hidden="false" customHeight="false" outlineLevel="0" collapsed="false">
      <c r="A619" s="24" t="n">
        <v>618</v>
      </c>
      <c r="B619" s="9" t="s">
        <v>994</v>
      </c>
      <c r="C619" s="25" t="n">
        <v>45871</v>
      </c>
      <c r="D619" s="25" t="n">
        <v>45877</v>
      </c>
      <c r="E619" s="9" t="s">
        <v>150</v>
      </c>
      <c r="F619" s="9" t="s">
        <v>298</v>
      </c>
      <c r="G619" s="9" t="s">
        <v>152</v>
      </c>
      <c r="H619" s="9" t="s">
        <v>153</v>
      </c>
      <c r="I619" s="17" t="s">
        <v>163</v>
      </c>
      <c r="J619" s="17" t="s">
        <v>158</v>
      </c>
      <c r="K619" s="17" t="s">
        <v>159</v>
      </c>
      <c r="L619" s="17" t="s">
        <v>182</v>
      </c>
      <c r="M619" s="26" t="n">
        <v>1</v>
      </c>
      <c r="N619" s="27" t="n">
        <v>115</v>
      </c>
      <c r="O619" s="27" t="n">
        <v>52</v>
      </c>
      <c r="P619" s="27" t="n">
        <f aca="false">ROUND(M619*N619*(1-T619),2)</f>
        <v>103.5</v>
      </c>
      <c r="Q619" s="27" t="n">
        <f aca="false">ROUND(M619*O619,2)</f>
        <v>52</v>
      </c>
      <c r="R619" s="27" t="n">
        <f aca="false">P619-Q619</f>
        <v>51.5</v>
      </c>
      <c r="S619" s="28" t="n">
        <f aca="false">IF(P619=0,0,R619/P619)</f>
        <v>0.497584541062802</v>
      </c>
      <c r="T619" s="28" t="n">
        <v>0.1</v>
      </c>
    </row>
    <row r="620" customFormat="false" ht="15" hidden="false" customHeight="false" outlineLevel="0" collapsed="false">
      <c r="A620" s="19" t="n">
        <v>619</v>
      </c>
      <c r="B620" s="13" t="s">
        <v>995</v>
      </c>
      <c r="C620" s="20" t="n">
        <v>45871</v>
      </c>
      <c r="D620" s="20" t="n">
        <v>45872</v>
      </c>
      <c r="E620" s="13" t="s">
        <v>184</v>
      </c>
      <c r="F620" s="13" t="s">
        <v>499</v>
      </c>
      <c r="G620" s="13" t="s">
        <v>177</v>
      </c>
      <c r="H620" s="13" t="s">
        <v>208</v>
      </c>
      <c r="I620" s="15" t="s">
        <v>287</v>
      </c>
      <c r="J620" s="15" t="s">
        <v>172</v>
      </c>
      <c r="K620" s="15" t="s">
        <v>204</v>
      </c>
      <c r="L620" s="15" t="s">
        <v>205</v>
      </c>
      <c r="M620" s="21" t="n">
        <v>4</v>
      </c>
      <c r="N620" s="22" t="n">
        <v>195</v>
      </c>
      <c r="O620" s="22" t="n">
        <v>122</v>
      </c>
      <c r="P620" s="22" t="n">
        <f aca="false">ROUND(M620*N620*(1-T620),2)</f>
        <v>780</v>
      </c>
      <c r="Q620" s="22" t="n">
        <f aca="false">ROUND(M620*O620,2)</f>
        <v>488</v>
      </c>
      <c r="R620" s="22" t="n">
        <f aca="false">P620-Q620</f>
        <v>292</v>
      </c>
      <c r="S620" s="23" t="n">
        <f aca="false">IF(P620=0,0,R620/P620)</f>
        <v>0.374358974358974</v>
      </c>
      <c r="T620" s="23" t="n">
        <v>0</v>
      </c>
    </row>
    <row r="621" customFormat="false" ht="15" hidden="false" customHeight="false" outlineLevel="0" collapsed="false">
      <c r="A621" s="24" t="n">
        <v>620</v>
      </c>
      <c r="B621" s="9" t="s">
        <v>996</v>
      </c>
      <c r="C621" s="25" t="n">
        <v>45871</v>
      </c>
      <c r="D621" s="25" t="n">
        <v>45873</v>
      </c>
      <c r="E621" s="9" t="s">
        <v>167</v>
      </c>
      <c r="F621" s="9" t="s">
        <v>361</v>
      </c>
      <c r="G621" s="9" t="s">
        <v>177</v>
      </c>
      <c r="H621" s="9" t="s">
        <v>153</v>
      </c>
      <c r="I621" s="17" t="s">
        <v>233</v>
      </c>
      <c r="J621" s="17" t="s">
        <v>155</v>
      </c>
      <c r="K621" s="17" t="s">
        <v>288</v>
      </c>
      <c r="L621" s="17" t="s">
        <v>289</v>
      </c>
      <c r="M621" s="26" t="n">
        <v>1</v>
      </c>
      <c r="N621" s="27" t="n">
        <v>185</v>
      </c>
      <c r="O621" s="27" t="n">
        <v>110</v>
      </c>
      <c r="P621" s="27" t="n">
        <f aca="false">ROUND(M621*N621*(1-T621),2)</f>
        <v>148</v>
      </c>
      <c r="Q621" s="27" t="n">
        <f aca="false">ROUND(M621*O621,2)</f>
        <v>110</v>
      </c>
      <c r="R621" s="27" t="n">
        <f aca="false">P621-Q621</f>
        <v>38</v>
      </c>
      <c r="S621" s="28" t="n">
        <f aca="false">IF(P621=0,0,R621/P621)</f>
        <v>0.256756756756757</v>
      </c>
      <c r="T621" s="28" t="n">
        <v>0.2</v>
      </c>
    </row>
    <row r="622" customFormat="false" ht="15" hidden="false" customHeight="false" outlineLevel="0" collapsed="false">
      <c r="A622" s="19" t="n">
        <v>621</v>
      </c>
      <c r="B622" s="13" t="s">
        <v>997</v>
      </c>
      <c r="C622" s="20" t="n">
        <v>45872</v>
      </c>
      <c r="D622" s="20" t="n">
        <v>45877</v>
      </c>
      <c r="E622" s="13" t="s">
        <v>150</v>
      </c>
      <c r="F622" s="13" t="s">
        <v>384</v>
      </c>
      <c r="G622" s="13" t="s">
        <v>177</v>
      </c>
      <c r="H622" s="13" t="s">
        <v>186</v>
      </c>
      <c r="I622" s="15" t="s">
        <v>187</v>
      </c>
      <c r="J622" s="15" t="s">
        <v>155</v>
      </c>
      <c r="K622" s="15" t="s">
        <v>164</v>
      </c>
      <c r="L622" s="15" t="s">
        <v>257</v>
      </c>
      <c r="M622" s="21" t="n">
        <v>4</v>
      </c>
      <c r="N622" s="22" t="n">
        <v>560</v>
      </c>
      <c r="O622" s="22" t="n">
        <v>445</v>
      </c>
      <c r="P622" s="22" t="n">
        <f aca="false">ROUND(M622*N622*(1-T622),2)</f>
        <v>1568</v>
      </c>
      <c r="Q622" s="22" t="n">
        <f aca="false">ROUND(M622*O622,2)</f>
        <v>1780</v>
      </c>
      <c r="R622" s="22" t="n">
        <f aca="false">P622-Q622</f>
        <v>-212</v>
      </c>
      <c r="S622" s="23" t="n">
        <f aca="false">IF(P622=0,0,R622/P622)</f>
        <v>-0.135204081632653</v>
      </c>
      <c r="T622" s="23" t="n">
        <v>0.3</v>
      </c>
    </row>
    <row r="623" customFormat="false" ht="15" hidden="false" customHeight="false" outlineLevel="0" collapsed="false">
      <c r="A623" s="24" t="n">
        <v>622</v>
      </c>
      <c r="B623" s="9" t="s">
        <v>998</v>
      </c>
      <c r="C623" s="25" t="n">
        <v>45872</v>
      </c>
      <c r="D623" s="25" t="n">
        <v>45874</v>
      </c>
      <c r="E623" s="9" t="s">
        <v>184</v>
      </c>
      <c r="F623" s="9" t="s">
        <v>999</v>
      </c>
      <c r="G623" s="9" t="s">
        <v>177</v>
      </c>
      <c r="H623" s="9" t="s">
        <v>208</v>
      </c>
      <c r="I623" s="17" t="s">
        <v>287</v>
      </c>
      <c r="J623" s="17" t="s">
        <v>155</v>
      </c>
      <c r="K623" s="17" t="s">
        <v>164</v>
      </c>
      <c r="L623" s="17" t="s">
        <v>257</v>
      </c>
      <c r="M623" s="26" t="n">
        <v>5</v>
      </c>
      <c r="N623" s="27" t="n">
        <v>560</v>
      </c>
      <c r="O623" s="27" t="n">
        <v>445</v>
      </c>
      <c r="P623" s="27" t="n">
        <f aca="false">ROUND(M623*N623*(1-T623),2)</f>
        <v>1960</v>
      </c>
      <c r="Q623" s="27" t="n">
        <f aca="false">ROUND(M623*O623,2)</f>
        <v>2225</v>
      </c>
      <c r="R623" s="27" t="n">
        <f aca="false">P623-Q623</f>
        <v>-265</v>
      </c>
      <c r="S623" s="28" t="n">
        <f aca="false">IF(P623=0,0,R623/P623)</f>
        <v>-0.135204081632653</v>
      </c>
      <c r="T623" s="28" t="n">
        <v>0.3</v>
      </c>
    </row>
    <row r="624" customFormat="false" ht="15" hidden="false" customHeight="false" outlineLevel="0" collapsed="false">
      <c r="A624" s="19" t="n">
        <v>623</v>
      </c>
      <c r="B624" s="13" t="s">
        <v>1000</v>
      </c>
      <c r="C624" s="20" t="n">
        <v>45872</v>
      </c>
      <c r="D624" s="20" t="n">
        <v>45877</v>
      </c>
      <c r="E624" s="13" t="s">
        <v>150</v>
      </c>
      <c r="F624" s="13" t="s">
        <v>1001</v>
      </c>
      <c r="G624" s="13" t="s">
        <v>177</v>
      </c>
      <c r="H624" s="13" t="s">
        <v>153</v>
      </c>
      <c r="I624" s="15" t="s">
        <v>163</v>
      </c>
      <c r="J624" s="15" t="s">
        <v>158</v>
      </c>
      <c r="K624" s="15" t="s">
        <v>210</v>
      </c>
      <c r="L624" s="15" t="s">
        <v>211</v>
      </c>
      <c r="M624" s="21" t="n">
        <v>2</v>
      </c>
      <c r="N624" s="22" t="n">
        <v>640</v>
      </c>
      <c r="O624" s="22" t="n">
        <v>460</v>
      </c>
      <c r="P624" s="22" t="n">
        <f aca="false">ROUND(M624*N624*(1-T624),2)</f>
        <v>1152</v>
      </c>
      <c r="Q624" s="22" t="n">
        <f aca="false">ROUND(M624*O624,2)</f>
        <v>920</v>
      </c>
      <c r="R624" s="22" t="n">
        <f aca="false">P624-Q624</f>
        <v>232</v>
      </c>
      <c r="S624" s="23" t="n">
        <f aca="false">IF(P624=0,0,R624/P624)</f>
        <v>0.201388888888889</v>
      </c>
      <c r="T624" s="23" t="n">
        <v>0.1</v>
      </c>
    </row>
    <row r="625" customFormat="false" ht="15" hidden="false" customHeight="false" outlineLevel="0" collapsed="false">
      <c r="A625" s="24" t="n">
        <v>624</v>
      </c>
      <c r="B625" s="9" t="s">
        <v>1002</v>
      </c>
      <c r="C625" s="25" t="n">
        <v>45873</v>
      </c>
      <c r="D625" s="25" t="n">
        <v>45874</v>
      </c>
      <c r="E625" s="9" t="s">
        <v>184</v>
      </c>
      <c r="F625" s="9" t="s">
        <v>517</v>
      </c>
      <c r="G625" s="9" t="s">
        <v>177</v>
      </c>
      <c r="H625" s="9" t="s">
        <v>186</v>
      </c>
      <c r="I625" s="17" t="s">
        <v>203</v>
      </c>
      <c r="J625" s="17" t="s">
        <v>172</v>
      </c>
      <c r="K625" s="17" t="s">
        <v>305</v>
      </c>
      <c r="L625" s="17" t="s">
        <v>306</v>
      </c>
      <c r="M625" s="26" t="n">
        <v>2</v>
      </c>
      <c r="N625" s="27" t="n">
        <v>145</v>
      </c>
      <c r="O625" s="27" t="n">
        <v>88</v>
      </c>
      <c r="P625" s="27" t="n">
        <f aca="false">ROUND(M625*N625*(1-T625),2)</f>
        <v>261</v>
      </c>
      <c r="Q625" s="27" t="n">
        <f aca="false">ROUND(M625*O625,2)</f>
        <v>176</v>
      </c>
      <c r="R625" s="27" t="n">
        <f aca="false">P625-Q625</f>
        <v>85</v>
      </c>
      <c r="S625" s="28" t="n">
        <f aca="false">IF(P625=0,0,R625/P625)</f>
        <v>0.325670498084291</v>
      </c>
      <c r="T625" s="28" t="n">
        <v>0.1</v>
      </c>
    </row>
    <row r="626" customFormat="false" ht="15" hidden="false" customHeight="false" outlineLevel="0" collapsed="false">
      <c r="A626" s="19" t="n">
        <v>625</v>
      </c>
      <c r="B626" s="13" t="s">
        <v>1003</v>
      </c>
      <c r="C626" s="20" t="n">
        <v>45873</v>
      </c>
      <c r="D626" s="20" t="n">
        <v>45877</v>
      </c>
      <c r="E626" s="13" t="s">
        <v>150</v>
      </c>
      <c r="F626" s="13" t="s">
        <v>663</v>
      </c>
      <c r="G626" s="13" t="s">
        <v>177</v>
      </c>
      <c r="H626" s="13" t="s">
        <v>208</v>
      </c>
      <c r="I626" s="15" t="s">
        <v>242</v>
      </c>
      <c r="J626" s="15" t="s">
        <v>155</v>
      </c>
      <c r="K626" s="15" t="s">
        <v>215</v>
      </c>
      <c r="L626" s="15" t="s">
        <v>292</v>
      </c>
      <c r="M626" s="21" t="n">
        <v>2</v>
      </c>
      <c r="N626" s="22" t="n">
        <v>425</v>
      </c>
      <c r="O626" s="22" t="n">
        <v>265</v>
      </c>
      <c r="P626" s="22" t="n">
        <f aca="false">ROUND(M626*N626*(1-T626),2)</f>
        <v>680</v>
      </c>
      <c r="Q626" s="22" t="n">
        <f aca="false">ROUND(M626*O626,2)</f>
        <v>530</v>
      </c>
      <c r="R626" s="22" t="n">
        <f aca="false">P626-Q626</f>
        <v>150</v>
      </c>
      <c r="S626" s="23" t="n">
        <f aca="false">IF(P626=0,0,R626/P626)</f>
        <v>0.220588235294118</v>
      </c>
      <c r="T626" s="23" t="n">
        <v>0.2</v>
      </c>
    </row>
    <row r="627" customFormat="false" ht="15" hidden="false" customHeight="false" outlineLevel="0" collapsed="false">
      <c r="A627" s="24" t="n">
        <v>626</v>
      </c>
      <c r="B627" s="9" t="s">
        <v>1004</v>
      </c>
      <c r="C627" s="25" t="n">
        <v>45873</v>
      </c>
      <c r="D627" s="25" t="n">
        <v>45878</v>
      </c>
      <c r="E627" s="9" t="s">
        <v>150</v>
      </c>
      <c r="F627" s="9" t="s">
        <v>900</v>
      </c>
      <c r="G627" s="9" t="s">
        <v>177</v>
      </c>
      <c r="H627" s="9" t="s">
        <v>208</v>
      </c>
      <c r="I627" s="17" t="s">
        <v>242</v>
      </c>
      <c r="J627" s="17" t="s">
        <v>158</v>
      </c>
      <c r="K627" s="17" t="s">
        <v>159</v>
      </c>
      <c r="L627" s="17" t="s">
        <v>182</v>
      </c>
      <c r="M627" s="26" t="n">
        <v>6</v>
      </c>
      <c r="N627" s="27" t="n">
        <v>115</v>
      </c>
      <c r="O627" s="27" t="n">
        <v>52</v>
      </c>
      <c r="P627" s="27" t="n">
        <f aca="false">ROUND(M627*N627*(1-T627),2)</f>
        <v>690</v>
      </c>
      <c r="Q627" s="27" t="n">
        <f aca="false">ROUND(M627*O627,2)</f>
        <v>312</v>
      </c>
      <c r="R627" s="27" t="n">
        <f aca="false">P627-Q627</f>
        <v>378</v>
      </c>
      <c r="S627" s="28" t="n">
        <f aca="false">IF(P627=0,0,R627/P627)</f>
        <v>0.547826086956522</v>
      </c>
      <c r="T627" s="28" t="n">
        <v>0</v>
      </c>
    </row>
    <row r="628" customFormat="false" ht="15" hidden="false" customHeight="false" outlineLevel="0" collapsed="false">
      <c r="A628" s="19" t="n">
        <v>627</v>
      </c>
      <c r="B628" s="13" t="s">
        <v>1005</v>
      </c>
      <c r="C628" s="20" t="n">
        <v>45874</v>
      </c>
      <c r="D628" s="20" t="n">
        <v>45880</v>
      </c>
      <c r="E628" s="13" t="s">
        <v>150</v>
      </c>
      <c r="F628" s="13" t="s">
        <v>1006</v>
      </c>
      <c r="G628" s="13" t="s">
        <v>152</v>
      </c>
      <c r="H628" s="13" t="s">
        <v>186</v>
      </c>
      <c r="I628" s="15" t="s">
        <v>203</v>
      </c>
      <c r="J628" s="15" t="s">
        <v>172</v>
      </c>
      <c r="K628" s="15" t="s">
        <v>173</v>
      </c>
      <c r="L628" s="15" t="s">
        <v>174</v>
      </c>
      <c r="M628" s="21" t="n">
        <v>4</v>
      </c>
      <c r="N628" s="22" t="n">
        <v>64</v>
      </c>
      <c r="O628" s="22" t="n">
        <v>49</v>
      </c>
      <c r="P628" s="22" t="n">
        <f aca="false">ROUND(M628*N628*(1-T628),2)</f>
        <v>192</v>
      </c>
      <c r="Q628" s="22" t="n">
        <f aca="false">ROUND(M628*O628,2)</f>
        <v>196</v>
      </c>
      <c r="R628" s="22" t="n">
        <f aca="false">P628-Q628</f>
        <v>-4</v>
      </c>
      <c r="S628" s="23" t="n">
        <f aca="false">IF(P628=0,0,R628/P628)</f>
        <v>-0.0208333333333333</v>
      </c>
      <c r="T628" s="23" t="n">
        <v>0.25</v>
      </c>
    </row>
    <row r="629" customFormat="false" ht="15" hidden="false" customHeight="false" outlineLevel="0" collapsed="false">
      <c r="A629" s="24" t="n">
        <v>628</v>
      </c>
      <c r="B629" s="9" t="s">
        <v>1005</v>
      </c>
      <c r="C629" s="25" t="n">
        <v>45874</v>
      </c>
      <c r="D629" s="25" t="n">
        <v>45880</v>
      </c>
      <c r="E629" s="9" t="s">
        <v>150</v>
      </c>
      <c r="F629" s="9" t="s">
        <v>1006</v>
      </c>
      <c r="G629" s="9" t="s">
        <v>152</v>
      </c>
      <c r="H629" s="9" t="s">
        <v>186</v>
      </c>
      <c r="I629" s="17" t="s">
        <v>203</v>
      </c>
      <c r="J629" s="17" t="s">
        <v>172</v>
      </c>
      <c r="K629" s="17" t="s">
        <v>191</v>
      </c>
      <c r="L629" s="17" t="s">
        <v>192</v>
      </c>
      <c r="M629" s="26" t="n">
        <v>1</v>
      </c>
      <c r="N629" s="27" t="n">
        <v>28</v>
      </c>
      <c r="O629" s="27" t="n">
        <v>13</v>
      </c>
      <c r="P629" s="27" t="n">
        <f aca="false">ROUND(M629*N629*(1-T629),2)</f>
        <v>28</v>
      </c>
      <c r="Q629" s="27" t="n">
        <f aca="false">ROUND(M629*O629,2)</f>
        <v>13</v>
      </c>
      <c r="R629" s="27" t="n">
        <f aca="false">P629-Q629</f>
        <v>15</v>
      </c>
      <c r="S629" s="28" t="n">
        <f aca="false">IF(P629=0,0,R629/P629)</f>
        <v>0.535714285714286</v>
      </c>
      <c r="T629" s="28" t="n">
        <v>0</v>
      </c>
    </row>
    <row r="630" customFormat="false" ht="15" hidden="false" customHeight="false" outlineLevel="0" collapsed="false">
      <c r="A630" s="19" t="n">
        <v>629</v>
      </c>
      <c r="B630" s="13" t="s">
        <v>1007</v>
      </c>
      <c r="C630" s="20" t="n">
        <v>45875</v>
      </c>
      <c r="D630" s="20" t="n">
        <v>45880</v>
      </c>
      <c r="E630" s="13" t="s">
        <v>150</v>
      </c>
      <c r="F630" s="13" t="s">
        <v>320</v>
      </c>
      <c r="G630" s="13" t="s">
        <v>177</v>
      </c>
      <c r="H630" s="13" t="s">
        <v>153</v>
      </c>
      <c r="I630" s="15" t="s">
        <v>154</v>
      </c>
      <c r="J630" s="15" t="s">
        <v>158</v>
      </c>
      <c r="K630" s="15" t="s">
        <v>199</v>
      </c>
      <c r="L630" s="15" t="s">
        <v>259</v>
      </c>
      <c r="M630" s="21" t="n">
        <v>3</v>
      </c>
      <c r="N630" s="22" t="n">
        <v>320</v>
      </c>
      <c r="O630" s="22" t="n">
        <v>185</v>
      </c>
      <c r="P630" s="22" t="n">
        <f aca="false">ROUND(M630*N630*(1-T630),2)</f>
        <v>960</v>
      </c>
      <c r="Q630" s="22" t="n">
        <f aca="false">ROUND(M630*O630,2)</f>
        <v>555</v>
      </c>
      <c r="R630" s="22" t="n">
        <f aca="false">P630-Q630</f>
        <v>405</v>
      </c>
      <c r="S630" s="23" t="n">
        <f aca="false">IF(P630=0,0,R630/P630)</f>
        <v>0.421875</v>
      </c>
      <c r="T630" s="23" t="n">
        <v>0</v>
      </c>
    </row>
    <row r="631" customFormat="false" ht="15" hidden="false" customHeight="false" outlineLevel="0" collapsed="false">
      <c r="A631" s="24" t="n">
        <v>630</v>
      </c>
      <c r="B631" s="9" t="s">
        <v>1008</v>
      </c>
      <c r="C631" s="25" t="n">
        <v>45875</v>
      </c>
      <c r="D631" s="25" t="n">
        <v>45876</v>
      </c>
      <c r="E631" s="9" t="s">
        <v>184</v>
      </c>
      <c r="F631" s="9" t="s">
        <v>765</v>
      </c>
      <c r="G631" s="9" t="s">
        <v>169</v>
      </c>
      <c r="H631" s="9" t="s">
        <v>153</v>
      </c>
      <c r="I631" s="17" t="s">
        <v>154</v>
      </c>
      <c r="J631" s="17" t="s">
        <v>172</v>
      </c>
      <c r="K631" s="17" t="s">
        <v>305</v>
      </c>
      <c r="L631" s="17" t="s">
        <v>306</v>
      </c>
      <c r="M631" s="26" t="n">
        <v>5</v>
      </c>
      <c r="N631" s="27" t="n">
        <v>145</v>
      </c>
      <c r="O631" s="27" t="n">
        <v>88</v>
      </c>
      <c r="P631" s="27" t="n">
        <f aca="false">ROUND(M631*N631*(1-T631),2)</f>
        <v>652.5</v>
      </c>
      <c r="Q631" s="27" t="n">
        <f aca="false">ROUND(M631*O631,2)</f>
        <v>440</v>
      </c>
      <c r="R631" s="27" t="n">
        <f aca="false">P631-Q631</f>
        <v>212.5</v>
      </c>
      <c r="S631" s="28" t="n">
        <f aca="false">IF(P631=0,0,R631/P631)</f>
        <v>0.325670498084291</v>
      </c>
      <c r="T631" s="28" t="n">
        <v>0.1</v>
      </c>
    </row>
    <row r="632" customFormat="false" ht="15" hidden="false" customHeight="false" outlineLevel="0" collapsed="false">
      <c r="A632" s="19" t="n">
        <v>631</v>
      </c>
      <c r="B632" s="13" t="s">
        <v>1008</v>
      </c>
      <c r="C632" s="20" t="n">
        <v>45875</v>
      </c>
      <c r="D632" s="20" t="n">
        <v>45876</v>
      </c>
      <c r="E632" s="13" t="s">
        <v>184</v>
      </c>
      <c r="F632" s="13" t="s">
        <v>765</v>
      </c>
      <c r="G632" s="13" t="s">
        <v>169</v>
      </c>
      <c r="H632" s="13" t="s">
        <v>153</v>
      </c>
      <c r="I632" s="15" t="s">
        <v>154</v>
      </c>
      <c r="J632" s="15" t="s">
        <v>172</v>
      </c>
      <c r="K632" s="15" t="s">
        <v>195</v>
      </c>
      <c r="L632" s="15" t="s">
        <v>196</v>
      </c>
      <c r="M632" s="21" t="n">
        <v>1</v>
      </c>
      <c r="N632" s="22" t="n">
        <v>58</v>
      </c>
      <c r="O632" s="22" t="n">
        <v>31</v>
      </c>
      <c r="P632" s="22" t="n">
        <f aca="false">ROUND(M632*N632*(1-T632),2)</f>
        <v>58</v>
      </c>
      <c r="Q632" s="22" t="n">
        <f aca="false">ROUND(M632*O632,2)</f>
        <v>31</v>
      </c>
      <c r="R632" s="22" t="n">
        <f aca="false">P632-Q632</f>
        <v>27</v>
      </c>
      <c r="S632" s="23" t="n">
        <f aca="false">IF(P632=0,0,R632/P632)</f>
        <v>0.46551724137931</v>
      </c>
      <c r="T632" s="23" t="n">
        <v>0</v>
      </c>
    </row>
    <row r="633" customFormat="false" ht="15" hidden="false" customHeight="false" outlineLevel="0" collapsed="false">
      <c r="A633" s="24" t="n">
        <v>632</v>
      </c>
      <c r="B633" s="9" t="s">
        <v>1009</v>
      </c>
      <c r="C633" s="25" t="n">
        <v>45875</v>
      </c>
      <c r="D633" s="25" t="n">
        <v>45880</v>
      </c>
      <c r="E633" s="9" t="s">
        <v>150</v>
      </c>
      <c r="F633" s="9" t="s">
        <v>655</v>
      </c>
      <c r="G633" s="9" t="s">
        <v>152</v>
      </c>
      <c r="H633" s="9" t="s">
        <v>208</v>
      </c>
      <c r="I633" s="17" t="s">
        <v>209</v>
      </c>
      <c r="J633" s="17" t="s">
        <v>155</v>
      </c>
      <c r="K633" s="17" t="s">
        <v>164</v>
      </c>
      <c r="L633" s="17" t="s">
        <v>165</v>
      </c>
      <c r="M633" s="26" t="n">
        <v>1</v>
      </c>
      <c r="N633" s="27" t="n">
        <v>920</v>
      </c>
      <c r="O633" s="27" t="n">
        <v>760</v>
      </c>
      <c r="P633" s="27" t="n">
        <f aca="false">ROUND(M633*N633*(1-T633),2)</f>
        <v>920</v>
      </c>
      <c r="Q633" s="27" t="n">
        <f aca="false">ROUND(M633*O633,2)</f>
        <v>760</v>
      </c>
      <c r="R633" s="27" t="n">
        <f aca="false">P633-Q633</f>
        <v>160</v>
      </c>
      <c r="S633" s="28" t="n">
        <f aca="false">IF(P633=0,0,R633/P633)</f>
        <v>0.173913043478261</v>
      </c>
      <c r="T633" s="28" t="n">
        <v>0</v>
      </c>
    </row>
    <row r="634" customFormat="false" ht="15" hidden="false" customHeight="false" outlineLevel="0" collapsed="false">
      <c r="A634" s="19" t="n">
        <v>633</v>
      </c>
      <c r="B634" s="13" t="s">
        <v>1010</v>
      </c>
      <c r="C634" s="20" t="n">
        <v>45876</v>
      </c>
      <c r="D634" s="20" t="n">
        <v>45881</v>
      </c>
      <c r="E634" s="13" t="s">
        <v>150</v>
      </c>
      <c r="F634" s="13" t="s">
        <v>609</v>
      </c>
      <c r="G634" s="13" t="s">
        <v>152</v>
      </c>
      <c r="H634" s="13" t="s">
        <v>208</v>
      </c>
      <c r="I634" s="15" t="s">
        <v>242</v>
      </c>
      <c r="J634" s="15" t="s">
        <v>158</v>
      </c>
      <c r="K634" s="15" t="s">
        <v>159</v>
      </c>
      <c r="L634" s="15" t="s">
        <v>182</v>
      </c>
      <c r="M634" s="21" t="n">
        <v>4</v>
      </c>
      <c r="N634" s="22" t="n">
        <v>115</v>
      </c>
      <c r="O634" s="22" t="n">
        <v>52</v>
      </c>
      <c r="P634" s="22" t="n">
        <f aca="false">ROUND(M634*N634*(1-T634),2)</f>
        <v>460</v>
      </c>
      <c r="Q634" s="22" t="n">
        <f aca="false">ROUND(M634*O634,2)</f>
        <v>208</v>
      </c>
      <c r="R634" s="22" t="n">
        <f aca="false">P634-Q634</f>
        <v>252</v>
      </c>
      <c r="S634" s="23" t="n">
        <f aca="false">IF(P634=0,0,R634/P634)</f>
        <v>0.547826086956522</v>
      </c>
      <c r="T634" s="23" t="n">
        <v>0</v>
      </c>
    </row>
    <row r="635" customFormat="false" ht="15" hidden="false" customHeight="false" outlineLevel="0" collapsed="false">
      <c r="A635" s="24" t="n">
        <v>634</v>
      </c>
      <c r="B635" s="9" t="s">
        <v>1011</v>
      </c>
      <c r="C635" s="25" t="n">
        <v>45876</v>
      </c>
      <c r="D635" s="25" t="n">
        <v>45881</v>
      </c>
      <c r="E635" s="9" t="s">
        <v>150</v>
      </c>
      <c r="F635" s="9" t="s">
        <v>626</v>
      </c>
      <c r="G635" s="9" t="s">
        <v>169</v>
      </c>
      <c r="H635" s="9" t="s">
        <v>170</v>
      </c>
      <c r="I635" s="17" t="s">
        <v>171</v>
      </c>
      <c r="J635" s="17" t="s">
        <v>158</v>
      </c>
      <c r="K635" s="17" t="s">
        <v>210</v>
      </c>
      <c r="L635" s="17" t="s">
        <v>265</v>
      </c>
      <c r="M635" s="26" t="n">
        <v>2</v>
      </c>
      <c r="N635" s="27" t="n">
        <v>790</v>
      </c>
      <c r="O635" s="27" t="n">
        <v>645</v>
      </c>
      <c r="P635" s="27" t="n">
        <f aca="false">ROUND(M635*N635*(1-T635),2)</f>
        <v>1580</v>
      </c>
      <c r="Q635" s="27" t="n">
        <f aca="false">ROUND(M635*O635,2)</f>
        <v>1290</v>
      </c>
      <c r="R635" s="27" t="n">
        <f aca="false">P635-Q635</f>
        <v>290</v>
      </c>
      <c r="S635" s="28" t="n">
        <f aca="false">IF(P635=0,0,R635/P635)</f>
        <v>0.183544303797468</v>
      </c>
      <c r="T635" s="28" t="n">
        <v>0</v>
      </c>
    </row>
    <row r="636" customFormat="false" ht="15" hidden="false" customHeight="false" outlineLevel="0" collapsed="false">
      <c r="A636" s="19" t="n">
        <v>635</v>
      </c>
      <c r="B636" s="13" t="s">
        <v>1011</v>
      </c>
      <c r="C636" s="20" t="n">
        <v>45876</v>
      </c>
      <c r="D636" s="20" t="n">
        <v>45881</v>
      </c>
      <c r="E636" s="13" t="s">
        <v>150</v>
      </c>
      <c r="F636" s="13" t="s">
        <v>626</v>
      </c>
      <c r="G636" s="13" t="s">
        <v>169</v>
      </c>
      <c r="H636" s="13" t="s">
        <v>170</v>
      </c>
      <c r="I636" s="15" t="s">
        <v>171</v>
      </c>
      <c r="J636" s="15" t="s">
        <v>155</v>
      </c>
      <c r="K636" s="15" t="s">
        <v>215</v>
      </c>
      <c r="L636" s="15" t="s">
        <v>216</v>
      </c>
      <c r="M636" s="21" t="n">
        <v>1</v>
      </c>
      <c r="N636" s="22" t="n">
        <v>210</v>
      </c>
      <c r="O636" s="22" t="n">
        <v>132</v>
      </c>
      <c r="P636" s="22" t="n">
        <f aca="false">ROUND(M636*N636*(1-T636),2)</f>
        <v>210</v>
      </c>
      <c r="Q636" s="22" t="n">
        <f aca="false">ROUND(M636*O636,2)</f>
        <v>132</v>
      </c>
      <c r="R636" s="22" t="n">
        <f aca="false">P636-Q636</f>
        <v>78</v>
      </c>
      <c r="S636" s="23" t="n">
        <f aca="false">IF(P636=0,0,R636/P636)</f>
        <v>0.371428571428571</v>
      </c>
      <c r="T636" s="23" t="n">
        <v>0</v>
      </c>
    </row>
    <row r="637" customFormat="false" ht="15" hidden="false" customHeight="false" outlineLevel="0" collapsed="false">
      <c r="A637" s="24" t="n">
        <v>636</v>
      </c>
      <c r="B637" s="9" t="s">
        <v>1012</v>
      </c>
      <c r="C637" s="25" t="n">
        <v>45877</v>
      </c>
      <c r="D637" s="25" t="n">
        <v>45882</v>
      </c>
      <c r="E637" s="9" t="s">
        <v>150</v>
      </c>
      <c r="F637" s="9" t="s">
        <v>280</v>
      </c>
      <c r="G637" s="9" t="s">
        <v>177</v>
      </c>
      <c r="H637" s="9" t="s">
        <v>186</v>
      </c>
      <c r="I637" s="17" t="s">
        <v>224</v>
      </c>
      <c r="J637" s="17" t="s">
        <v>158</v>
      </c>
      <c r="K637" s="17" t="s">
        <v>210</v>
      </c>
      <c r="L637" s="17" t="s">
        <v>211</v>
      </c>
      <c r="M637" s="26" t="n">
        <v>7</v>
      </c>
      <c r="N637" s="27" t="n">
        <v>640</v>
      </c>
      <c r="O637" s="27" t="n">
        <v>460</v>
      </c>
      <c r="P637" s="27" t="n">
        <f aca="false">ROUND(M637*N637*(1-T637),2)</f>
        <v>4032</v>
      </c>
      <c r="Q637" s="27" t="n">
        <f aca="false">ROUND(M637*O637,2)</f>
        <v>3220</v>
      </c>
      <c r="R637" s="27" t="n">
        <f aca="false">P637-Q637</f>
        <v>812</v>
      </c>
      <c r="S637" s="28" t="n">
        <f aca="false">IF(P637=0,0,R637/P637)</f>
        <v>0.201388888888889</v>
      </c>
      <c r="T637" s="28" t="n">
        <v>0.1</v>
      </c>
    </row>
    <row r="638" customFormat="false" ht="15" hidden="false" customHeight="false" outlineLevel="0" collapsed="false">
      <c r="A638" s="19" t="n">
        <v>637</v>
      </c>
      <c r="B638" s="13" t="s">
        <v>1013</v>
      </c>
      <c r="C638" s="20" t="n">
        <v>45877</v>
      </c>
      <c r="D638" s="20" t="n">
        <v>45881</v>
      </c>
      <c r="E638" s="13" t="s">
        <v>167</v>
      </c>
      <c r="F638" s="13" t="s">
        <v>232</v>
      </c>
      <c r="G638" s="13" t="s">
        <v>177</v>
      </c>
      <c r="H638" s="13" t="s">
        <v>186</v>
      </c>
      <c r="I638" s="15" t="s">
        <v>203</v>
      </c>
      <c r="J638" s="15" t="s">
        <v>172</v>
      </c>
      <c r="K638" s="15" t="s">
        <v>305</v>
      </c>
      <c r="L638" s="15" t="s">
        <v>306</v>
      </c>
      <c r="M638" s="21" t="n">
        <v>2</v>
      </c>
      <c r="N638" s="22" t="n">
        <v>145</v>
      </c>
      <c r="O638" s="22" t="n">
        <v>88</v>
      </c>
      <c r="P638" s="22" t="n">
        <f aca="false">ROUND(M638*N638*(1-T638),2)</f>
        <v>261</v>
      </c>
      <c r="Q638" s="22" t="n">
        <f aca="false">ROUND(M638*O638,2)</f>
        <v>176</v>
      </c>
      <c r="R638" s="22" t="n">
        <f aca="false">P638-Q638</f>
        <v>85</v>
      </c>
      <c r="S638" s="23" t="n">
        <f aca="false">IF(P638=0,0,R638/P638)</f>
        <v>0.325670498084291</v>
      </c>
      <c r="T638" s="23" t="n">
        <v>0.1</v>
      </c>
    </row>
    <row r="639" customFormat="false" ht="15" hidden="false" customHeight="false" outlineLevel="0" collapsed="false">
      <c r="A639" s="24" t="n">
        <v>638</v>
      </c>
      <c r="B639" s="9" t="s">
        <v>1013</v>
      </c>
      <c r="C639" s="25" t="n">
        <v>45877</v>
      </c>
      <c r="D639" s="25" t="n">
        <v>45881</v>
      </c>
      <c r="E639" s="9" t="s">
        <v>167</v>
      </c>
      <c r="F639" s="9" t="s">
        <v>232</v>
      </c>
      <c r="G639" s="9" t="s">
        <v>177</v>
      </c>
      <c r="H639" s="9" t="s">
        <v>186</v>
      </c>
      <c r="I639" s="17" t="s">
        <v>203</v>
      </c>
      <c r="J639" s="17" t="s">
        <v>172</v>
      </c>
      <c r="K639" s="17" t="s">
        <v>173</v>
      </c>
      <c r="L639" s="17" t="s">
        <v>237</v>
      </c>
      <c r="M639" s="26" t="n">
        <v>5</v>
      </c>
      <c r="N639" s="27" t="n">
        <v>42</v>
      </c>
      <c r="O639" s="27" t="n">
        <v>21</v>
      </c>
      <c r="P639" s="27" t="n">
        <f aca="false">ROUND(M639*N639*(1-T639),2)</f>
        <v>210</v>
      </c>
      <c r="Q639" s="27" t="n">
        <f aca="false">ROUND(M639*O639,2)</f>
        <v>105</v>
      </c>
      <c r="R639" s="27" t="n">
        <f aca="false">P639-Q639</f>
        <v>105</v>
      </c>
      <c r="S639" s="28" t="n">
        <f aca="false">IF(P639=0,0,R639/P639)</f>
        <v>0.5</v>
      </c>
      <c r="T639" s="28" t="n">
        <v>0</v>
      </c>
    </row>
    <row r="640" customFormat="false" ht="15" hidden="false" customHeight="false" outlineLevel="0" collapsed="false">
      <c r="A640" s="19" t="n">
        <v>639</v>
      </c>
      <c r="B640" s="13" t="s">
        <v>1014</v>
      </c>
      <c r="C640" s="20" t="n">
        <v>45878</v>
      </c>
      <c r="D640" s="20" t="n">
        <v>45879</v>
      </c>
      <c r="E640" s="13" t="s">
        <v>184</v>
      </c>
      <c r="F640" s="13" t="s">
        <v>320</v>
      </c>
      <c r="G640" s="13" t="s">
        <v>177</v>
      </c>
      <c r="H640" s="13" t="s">
        <v>208</v>
      </c>
      <c r="I640" s="15" t="s">
        <v>247</v>
      </c>
      <c r="J640" s="15" t="s">
        <v>155</v>
      </c>
      <c r="K640" s="15" t="s">
        <v>215</v>
      </c>
      <c r="L640" s="15" t="s">
        <v>216</v>
      </c>
      <c r="M640" s="21" t="n">
        <v>2</v>
      </c>
      <c r="N640" s="22" t="n">
        <v>210</v>
      </c>
      <c r="O640" s="22" t="n">
        <v>132</v>
      </c>
      <c r="P640" s="22" t="n">
        <f aca="false">ROUND(M640*N640*(1-T640),2)</f>
        <v>399</v>
      </c>
      <c r="Q640" s="22" t="n">
        <f aca="false">ROUND(M640*O640,2)</f>
        <v>264</v>
      </c>
      <c r="R640" s="22" t="n">
        <f aca="false">P640-Q640</f>
        <v>135</v>
      </c>
      <c r="S640" s="23" t="n">
        <f aca="false">IF(P640=0,0,R640/P640)</f>
        <v>0.338345864661654</v>
      </c>
      <c r="T640" s="23" t="n">
        <v>0.05</v>
      </c>
    </row>
    <row r="641" customFormat="false" ht="15" hidden="false" customHeight="false" outlineLevel="0" collapsed="false">
      <c r="A641" s="24" t="n">
        <v>640</v>
      </c>
      <c r="B641" s="9" t="s">
        <v>1014</v>
      </c>
      <c r="C641" s="25" t="n">
        <v>45878</v>
      </c>
      <c r="D641" s="25" t="n">
        <v>45879</v>
      </c>
      <c r="E641" s="9" t="s">
        <v>184</v>
      </c>
      <c r="F641" s="9" t="s">
        <v>320</v>
      </c>
      <c r="G641" s="9" t="s">
        <v>177</v>
      </c>
      <c r="H641" s="9" t="s">
        <v>208</v>
      </c>
      <c r="I641" s="17" t="s">
        <v>247</v>
      </c>
      <c r="J641" s="17" t="s">
        <v>172</v>
      </c>
      <c r="K641" s="17" t="s">
        <v>204</v>
      </c>
      <c r="L641" s="17" t="s">
        <v>205</v>
      </c>
      <c r="M641" s="26" t="n">
        <v>2</v>
      </c>
      <c r="N641" s="27" t="n">
        <v>195</v>
      </c>
      <c r="O641" s="27" t="n">
        <v>122</v>
      </c>
      <c r="P641" s="27" t="n">
        <f aca="false">ROUND(M641*N641*(1-T641),2)</f>
        <v>390</v>
      </c>
      <c r="Q641" s="27" t="n">
        <f aca="false">ROUND(M641*O641,2)</f>
        <v>244</v>
      </c>
      <c r="R641" s="27" t="n">
        <f aca="false">P641-Q641</f>
        <v>146</v>
      </c>
      <c r="S641" s="28" t="n">
        <f aca="false">IF(P641=0,0,R641/P641)</f>
        <v>0.374358974358974</v>
      </c>
      <c r="T641" s="28" t="n">
        <v>0</v>
      </c>
    </row>
    <row r="642" customFormat="false" ht="15" hidden="false" customHeight="false" outlineLevel="0" collapsed="false">
      <c r="A642" s="19" t="n">
        <v>641</v>
      </c>
      <c r="B642" s="13" t="s">
        <v>1015</v>
      </c>
      <c r="C642" s="20" t="n">
        <v>45878</v>
      </c>
      <c r="D642" s="20" t="n">
        <v>45884</v>
      </c>
      <c r="E642" s="13" t="s">
        <v>150</v>
      </c>
      <c r="F642" s="13" t="s">
        <v>891</v>
      </c>
      <c r="G642" s="13" t="s">
        <v>152</v>
      </c>
      <c r="H642" s="13" t="s">
        <v>170</v>
      </c>
      <c r="I642" s="15" t="s">
        <v>229</v>
      </c>
      <c r="J642" s="15" t="s">
        <v>172</v>
      </c>
      <c r="K642" s="15" t="s">
        <v>173</v>
      </c>
      <c r="L642" s="15" t="s">
        <v>174</v>
      </c>
      <c r="M642" s="21" t="n">
        <v>1</v>
      </c>
      <c r="N642" s="22" t="n">
        <v>64</v>
      </c>
      <c r="O642" s="22" t="n">
        <v>49</v>
      </c>
      <c r="P642" s="22" t="n">
        <f aca="false">ROUND(M642*N642*(1-T642),2)</f>
        <v>44.8</v>
      </c>
      <c r="Q642" s="22" t="n">
        <f aca="false">ROUND(M642*O642,2)</f>
        <v>49</v>
      </c>
      <c r="R642" s="22" t="n">
        <f aca="false">P642-Q642</f>
        <v>-4.2</v>
      </c>
      <c r="S642" s="23" t="n">
        <f aca="false">IF(P642=0,0,R642/P642)</f>
        <v>-0.0937500000000001</v>
      </c>
      <c r="T642" s="23" t="n">
        <v>0.3</v>
      </c>
    </row>
    <row r="643" customFormat="false" ht="15" hidden="false" customHeight="false" outlineLevel="0" collapsed="false">
      <c r="A643" s="24" t="n">
        <v>642</v>
      </c>
      <c r="B643" s="9" t="s">
        <v>1015</v>
      </c>
      <c r="C643" s="25" t="n">
        <v>45878</v>
      </c>
      <c r="D643" s="25" t="n">
        <v>45884</v>
      </c>
      <c r="E643" s="9" t="s">
        <v>150</v>
      </c>
      <c r="F643" s="9" t="s">
        <v>891</v>
      </c>
      <c r="G643" s="9" t="s">
        <v>152</v>
      </c>
      <c r="H643" s="9" t="s">
        <v>170</v>
      </c>
      <c r="I643" s="17" t="s">
        <v>229</v>
      </c>
      <c r="J643" s="17" t="s">
        <v>158</v>
      </c>
      <c r="K643" s="17" t="s">
        <v>159</v>
      </c>
      <c r="L643" s="17" t="s">
        <v>182</v>
      </c>
      <c r="M643" s="26" t="n">
        <v>1</v>
      </c>
      <c r="N643" s="27" t="n">
        <v>115</v>
      </c>
      <c r="O643" s="27" t="n">
        <v>52</v>
      </c>
      <c r="P643" s="27" t="n">
        <f aca="false">ROUND(M643*N643*(1-T643),2)</f>
        <v>103.5</v>
      </c>
      <c r="Q643" s="27" t="n">
        <f aca="false">ROUND(M643*O643,2)</f>
        <v>52</v>
      </c>
      <c r="R643" s="27" t="n">
        <f aca="false">P643-Q643</f>
        <v>51.5</v>
      </c>
      <c r="S643" s="28" t="n">
        <f aca="false">IF(P643=0,0,R643/P643)</f>
        <v>0.497584541062802</v>
      </c>
      <c r="T643" s="28" t="n">
        <v>0.1</v>
      </c>
    </row>
    <row r="644" customFormat="false" ht="15" hidden="false" customHeight="false" outlineLevel="0" collapsed="false">
      <c r="A644" s="19" t="n">
        <v>643</v>
      </c>
      <c r="B644" s="13" t="s">
        <v>1016</v>
      </c>
      <c r="C644" s="20" t="n">
        <v>45878</v>
      </c>
      <c r="D644" s="20" t="n">
        <v>45880</v>
      </c>
      <c r="E644" s="13" t="s">
        <v>184</v>
      </c>
      <c r="F644" s="13" t="s">
        <v>314</v>
      </c>
      <c r="G644" s="13" t="s">
        <v>177</v>
      </c>
      <c r="H644" s="13" t="s">
        <v>208</v>
      </c>
      <c r="I644" s="15" t="s">
        <v>242</v>
      </c>
      <c r="J644" s="15" t="s">
        <v>158</v>
      </c>
      <c r="K644" s="15" t="s">
        <v>199</v>
      </c>
      <c r="L644" s="15" t="s">
        <v>200</v>
      </c>
      <c r="M644" s="21" t="n">
        <v>6</v>
      </c>
      <c r="N644" s="22" t="n">
        <v>449</v>
      </c>
      <c r="O644" s="22" t="n">
        <v>275</v>
      </c>
      <c r="P644" s="22" t="n">
        <f aca="false">ROUND(M644*N644*(1-T644),2)</f>
        <v>2694</v>
      </c>
      <c r="Q644" s="22" t="n">
        <f aca="false">ROUND(M644*O644,2)</f>
        <v>1650</v>
      </c>
      <c r="R644" s="22" t="n">
        <f aca="false">P644-Q644</f>
        <v>1044</v>
      </c>
      <c r="S644" s="23" t="n">
        <f aca="false">IF(P644=0,0,R644/P644)</f>
        <v>0.387527839643653</v>
      </c>
      <c r="T644" s="23" t="n">
        <v>0</v>
      </c>
    </row>
    <row r="645" customFormat="false" ht="15" hidden="false" customHeight="false" outlineLevel="0" collapsed="false">
      <c r="A645" s="24" t="n">
        <v>644</v>
      </c>
      <c r="B645" s="9" t="s">
        <v>1017</v>
      </c>
      <c r="C645" s="25" t="n">
        <v>45879</v>
      </c>
      <c r="D645" s="25" t="n">
        <v>45881</v>
      </c>
      <c r="E645" s="9" t="s">
        <v>184</v>
      </c>
      <c r="F645" s="9" t="s">
        <v>488</v>
      </c>
      <c r="G645" s="9" t="s">
        <v>177</v>
      </c>
      <c r="H645" s="9" t="s">
        <v>170</v>
      </c>
      <c r="I645" s="17" t="s">
        <v>190</v>
      </c>
      <c r="J645" s="17" t="s">
        <v>155</v>
      </c>
      <c r="K645" s="17" t="s">
        <v>288</v>
      </c>
      <c r="L645" s="17" t="s">
        <v>289</v>
      </c>
      <c r="M645" s="26" t="n">
        <v>1</v>
      </c>
      <c r="N645" s="27" t="n">
        <v>185</v>
      </c>
      <c r="O645" s="27" t="n">
        <v>110</v>
      </c>
      <c r="P645" s="27" t="n">
        <f aca="false">ROUND(M645*N645*(1-T645),2)</f>
        <v>175.75</v>
      </c>
      <c r="Q645" s="27" t="n">
        <f aca="false">ROUND(M645*O645,2)</f>
        <v>110</v>
      </c>
      <c r="R645" s="27" t="n">
        <f aca="false">P645-Q645</f>
        <v>65.75</v>
      </c>
      <c r="S645" s="28" t="n">
        <f aca="false">IF(P645=0,0,R645/P645)</f>
        <v>0.374110953058322</v>
      </c>
      <c r="T645" s="28" t="n">
        <v>0.05</v>
      </c>
    </row>
    <row r="646" customFormat="false" ht="15" hidden="false" customHeight="false" outlineLevel="0" collapsed="false">
      <c r="A646" s="19" t="n">
        <v>645</v>
      </c>
      <c r="B646" s="13" t="s">
        <v>1018</v>
      </c>
      <c r="C646" s="20" t="n">
        <v>45879</v>
      </c>
      <c r="D646" s="20" t="n">
        <v>45883</v>
      </c>
      <c r="E646" s="13" t="s">
        <v>167</v>
      </c>
      <c r="F646" s="13" t="s">
        <v>291</v>
      </c>
      <c r="G646" s="13" t="s">
        <v>177</v>
      </c>
      <c r="H646" s="13" t="s">
        <v>208</v>
      </c>
      <c r="I646" s="15" t="s">
        <v>219</v>
      </c>
      <c r="J646" s="15" t="s">
        <v>158</v>
      </c>
      <c r="K646" s="15" t="s">
        <v>199</v>
      </c>
      <c r="L646" s="15" t="s">
        <v>200</v>
      </c>
      <c r="M646" s="21" t="n">
        <v>2</v>
      </c>
      <c r="N646" s="22" t="n">
        <v>449</v>
      </c>
      <c r="O646" s="22" t="n">
        <v>275</v>
      </c>
      <c r="P646" s="22" t="n">
        <f aca="false">ROUND(M646*N646*(1-T646),2)</f>
        <v>853.1</v>
      </c>
      <c r="Q646" s="22" t="n">
        <f aca="false">ROUND(M646*O646,2)</f>
        <v>550</v>
      </c>
      <c r="R646" s="22" t="n">
        <f aca="false">P646-Q646</f>
        <v>303.1</v>
      </c>
      <c r="S646" s="23" t="n">
        <f aca="false">IF(P646=0,0,R646/P646)</f>
        <v>0.355292462782792</v>
      </c>
      <c r="T646" s="23" t="n">
        <v>0.05</v>
      </c>
    </row>
    <row r="647" customFormat="false" ht="15" hidden="false" customHeight="false" outlineLevel="0" collapsed="false">
      <c r="A647" s="24" t="n">
        <v>646</v>
      </c>
      <c r="B647" s="9" t="s">
        <v>1019</v>
      </c>
      <c r="C647" s="25" t="n">
        <v>45879</v>
      </c>
      <c r="D647" s="25" t="n">
        <v>45883</v>
      </c>
      <c r="E647" s="9" t="s">
        <v>150</v>
      </c>
      <c r="F647" s="9" t="s">
        <v>900</v>
      </c>
      <c r="G647" s="9" t="s">
        <v>177</v>
      </c>
      <c r="H647" s="9" t="s">
        <v>170</v>
      </c>
      <c r="I647" s="17" t="s">
        <v>229</v>
      </c>
      <c r="J647" s="17" t="s">
        <v>158</v>
      </c>
      <c r="K647" s="17" t="s">
        <v>199</v>
      </c>
      <c r="L647" s="17" t="s">
        <v>200</v>
      </c>
      <c r="M647" s="26" t="n">
        <v>1</v>
      </c>
      <c r="N647" s="27" t="n">
        <v>449</v>
      </c>
      <c r="O647" s="27" t="n">
        <v>275</v>
      </c>
      <c r="P647" s="27" t="n">
        <f aca="false">ROUND(M647*N647*(1-T647),2)</f>
        <v>404.1</v>
      </c>
      <c r="Q647" s="27" t="n">
        <f aca="false">ROUND(M647*O647,2)</f>
        <v>275</v>
      </c>
      <c r="R647" s="27" t="n">
        <f aca="false">P647-Q647</f>
        <v>129.1</v>
      </c>
      <c r="S647" s="28" t="n">
        <f aca="false">IF(P647=0,0,R647/P647)</f>
        <v>0.319475377381836</v>
      </c>
      <c r="T647" s="28" t="n">
        <v>0.1</v>
      </c>
    </row>
    <row r="648" customFormat="false" ht="15" hidden="false" customHeight="false" outlineLevel="0" collapsed="false">
      <c r="A648" s="19" t="n">
        <v>647</v>
      </c>
      <c r="B648" s="13" t="s">
        <v>1020</v>
      </c>
      <c r="C648" s="20" t="n">
        <v>45880</v>
      </c>
      <c r="D648" s="20" t="n">
        <v>45884</v>
      </c>
      <c r="E648" s="13" t="s">
        <v>150</v>
      </c>
      <c r="F648" s="13" t="s">
        <v>304</v>
      </c>
      <c r="G648" s="13" t="s">
        <v>152</v>
      </c>
      <c r="H648" s="13" t="s">
        <v>170</v>
      </c>
      <c r="I648" s="15" t="s">
        <v>229</v>
      </c>
      <c r="J648" s="15" t="s">
        <v>158</v>
      </c>
      <c r="K648" s="15" t="s">
        <v>210</v>
      </c>
      <c r="L648" s="15" t="s">
        <v>265</v>
      </c>
      <c r="M648" s="21" t="n">
        <v>5</v>
      </c>
      <c r="N648" s="22" t="n">
        <v>790</v>
      </c>
      <c r="O648" s="22" t="n">
        <v>645</v>
      </c>
      <c r="P648" s="22" t="n">
        <f aca="false">ROUND(M648*N648*(1-T648),2)</f>
        <v>2765</v>
      </c>
      <c r="Q648" s="22" t="n">
        <f aca="false">ROUND(M648*O648,2)</f>
        <v>3225</v>
      </c>
      <c r="R648" s="22" t="n">
        <f aca="false">P648-Q648</f>
        <v>-460</v>
      </c>
      <c r="S648" s="23" t="n">
        <f aca="false">IF(P648=0,0,R648/P648)</f>
        <v>-0.166365280289331</v>
      </c>
      <c r="T648" s="23" t="n">
        <v>0.3</v>
      </c>
    </row>
    <row r="649" customFormat="false" ht="15" hidden="false" customHeight="false" outlineLevel="0" collapsed="false">
      <c r="A649" s="24" t="n">
        <v>648</v>
      </c>
      <c r="B649" s="9" t="s">
        <v>1021</v>
      </c>
      <c r="C649" s="25" t="n">
        <v>45880</v>
      </c>
      <c r="D649" s="25" t="n">
        <v>45884</v>
      </c>
      <c r="E649" s="9" t="s">
        <v>150</v>
      </c>
      <c r="F649" s="9" t="s">
        <v>354</v>
      </c>
      <c r="G649" s="9" t="s">
        <v>177</v>
      </c>
      <c r="H649" s="9" t="s">
        <v>170</v>
      </c>
      <c r="I649" s="17" t="s">
        <v>229</v>
      </c>
      <c r="J649" s="17" t="s">
        <v>172</v>
      </c>
      <c r="K649" s="17" t="s">
        <v>191</v>
      </c>
      <c r="L649" s="17" t="s">
        <v>192</v>
      </c>
      <c r="M649" s="26" t="n">
        <v>6</v>
      </c>
      <c r="N649" s="27" t="n">
        <v>28</v>
      </c>
      <c r="O649" s="27" t="n">
        <v>13</v>
      </c>
      <c r="P649" s="27" t="n">
        <f aca="false">ROUND(M649*N649*(1-T649),2)</f>
        <v>168</v>
      </c>
      <c r="Q649" s="27" t="n">
        <f aca="false">ROUND(M649*O649,2)</f>
        <v>78</v>
      </c>
      <c r="R649" s="27" t="n">
        <f aca="false">P649-Q649</f>
        <v>90</v>
      </c>
      <c r="S649" s="28" t="n">
        <f aca="false">IF(P649=0,0,R649/P649)</f>
        <v>0.535714285714286</v>
      </c>
      <c r="T649" s="28" t="n">
        <v>0</v>
      </c>
    </row>
    <row r="650" customFormat="false" ht="15" hidden="false" customHeight="false" outlineLevel="0" collapsed="false">
      <c r="A650" s="19" t="n">
        <v>649</v>
      </c>
      <c r="B650" s="13" t="s">
        <v>1022</v>
      </c>
      <c r="C650" s="20" t="n">
        <v>45880</v>
      </c>
      <c r="D650" s="20" t="n">
        <v>45882</v>
      </c>
      <c r="E650" s="13" t="s">
        <v>184</v>
      </c>
      <c r="F650" s="13" t="s">
        <v>180</v>
      </c>
      <c r="G650" s="13" t="s">
        <v>177</v>
      </c>
      <c r="H650" s="13" t="s">
        <v>153</v>
      </c>
      <c r="I650" s="15" t="s">
        <v>163</v>
      </c>
      <c r="J650" s="15" t="s">
        <v>172</v>
      </c>
      <c r="K650" s="15" t="s">
        <v>173</v>
      </c>
      <c r="L650" s="15" t="s">
        <v>174</v>
      </c>
      <c r="M650" s="21" t="n">
        <v>2</v>
      </c>
      <c r="N650" s="22" t="n">
        <v>64</v>
      </c>
      <c r="O650" s="22" t="n">
        <v>49</v>
      </c>
      <c r="P650" s="22" t="n">
        <f aca="false">ROUND(M650*N650*(1-T650),2)</f>
        <v>102.4</v>
      </c>
      <c r="Q650" s="22" t="n">
        <f aca="false">ROUND(M650*O650,2)</f>
        <v>98</v>
      </c>
      <c r="R650" s="22" t="n">
        <f aca="false">P650-Q650</f>
        <v>4.40000000000001</v>
      </c>
      <c r="S650" s="23" t="n">
        <f aca="false">IF(P650=0,0,R650/P650)</f>
        <v>0.0429687500000001</v>
      </c>
      <c r="T650" s="23" t="n">
        <v>0.2</v>
      </c>
    </row>
    <row r="651" customFormat="false" ht="15" hidden="false" customHeight="false" outlineLevel="0" collapsed="false">
      <c r="A651" s="24" t="n">
        <v>650</v>
      </c>
      <c r="B651" s="9" t="s">
        <v>1023</v>
      </c>
      <c r="C651" s="25" t="n">
        <v>45880</v>
      </c>
      <c r="D651" s="25" t="n">
        <v>45882</v>
      </c>
      <c r="E651" s="9" t="s">
        <v>184</v>
      </c>
      <c r="F651" s="9" t="s">
        <v>363</v>
      </c>
      <c r="G651" s="9" t="s">
        <v>169</v>
      </c>
      <c r="H651" s="9" t="s">
        <v>208</v>
      </c>
      <c r="I651" s="17" t="s">
        <v>209</v>
      </c>
      <c r="J651" s="17" t="s">
        <v>172</v>
      </c>
      <c r="K651" s="17" t="s">
        <v>173</v>
      </c>
      <c r="L651" s="17" t="s">
        <v>174</v>
      </c>
      <c r="M651" s="26" t="n">
        <v>3</v>
      </c>
      <c r="N651" s="27" t="n">
        <v>64</v>
      </c>
      <c r="O651" s="27" t="n">
        <v>49</v>
      </c>
      <c r="P651" s="27" t="n">
        <f aca="false">ROUND(M651*N651*(1-T651),2)</f>
        <v>192</v>
      </c>
      <c r="Q651" s="27" t="n">
        <f aca="false">ROUND(M651*O651,2)</f>
        <v>147</v>
      </c>
      <c r="R651" s="27" t="n">
        <f aca="false">P651-Q651</f>
        <v>45</v>
      </c>
      <c r="S651" s="28" t="n">
        <f aca="false">IF(P651=0,0,R651/P651)</f>
        <v>0.234375</v>
      </c>
      <c r="T651" s="28" t="n">
        <v>0</v>
      </c>
    </row>
    <row r="652" customFormat="false" ht="15" hidden="false" customHeight="false" outlineLevel="0" collapsed="false">
      <c r="A652" s="19" t="n">
        <v>651</v>
      </c>
      <c r="B652" s="13" t="s">
        <v>1024</v>
      </c>
      <c r="C652" s="20" t="n">
        <v>45880</v>
      </c>
      <c r="D652" s="20" t="n">
        <v>45882</v>
      </c>
      <c r="E652" s="13" t="s">
        <v>184</v>
      </c>
      <c r="F652" s="13" t="s">
        <v>176</v>
      </c>
      <c r="G652" s="13" t="s">
        <v>177</v>
      </c>
      <c r="H652" s="13" t="s">
        <v>170</v>
      </c>
      <c r="I652" s="15" t="s">
        <v>229</v>
      </c>
      <c r="J652" s="15" t="s">
        <v>158</v>
      </c>
      <c r="K652" s="15" t="s">
        <v>159</v>
      </c>
      <c r="L652" s="15" t="s">
        <v>182</v>
      </c>
      <c r="M652" s="21" t="n">
        <v>1</v>
      </c>
      <c r="N652" s="22" t="n">
        <v>115</v>
      </c>
      <c r="O652" s="22" t="n">
        <v>52</v>
      </c>
      <c r="P652" s="22" t="n">
        <f aca="false">ROUND(M652*N652*(1-T652),2)</f>
        <v>115</v>
      </c>
      <c r="Q652" s="22" t="n">
        <f aca="false">ROUND(M652*O652,2)</f>
        <v>52</v>
      </c>
      <c r="R652" s="22" t="n">
        <f aca="false">P652-Q652</f>
        <v>63</v>
      </c>
      <c r="S652" s="23" t="n">
        <f aca="false">IF(P652=0,0,R652/P652)</f>
        <v>0.547826086956522</v>
      </c>
      <c r="T652" s="23" t="n">
        <v>0</v>
      </c>
    </row>
    <row r="653" customFormat="false" ht="15" hidden="false" customHeight="false" outlineLevel="0" collapsed="false">
      <c r="A653" s="24" t="n">
        <v>652</v>
      </c>
      <c r="B653" s="9" t="s">
        <v>1025</v>
      </c>
      <c r="C653" s="25" t="n">
        <v>45880</v>
      </c>
      <c r="D653" s="25" t="n">
        <v>45884</v>
      </c>
      <c r="E653" s="9" t="s">
        <v>150</v>
      </c>
      <c r="F653" s="9" t="s">
        <v>1026</v>
      </c>
      <c r="G653" s="9" t="s">
        <v>152</v>
      </c>
      <c r="H653" s="9" t="s">
        <v>170</v>
      </c>
      <c r="I653" s="17" t="s">
        <v>229</v>
      </c>
      <c r="J653" s="17" t="s">
        <v>158</v>
      </c>
      <c r="K653" s="17" t="s">
        <v>159</v>
      </c>
      <c r="L653" s="17" t="s">
        <v>160</v>
      </c>
      <c r="M653" s="26" t="n">
        <v>2</v>
      </c>
      <c r="N653" s="27" t="n">
        <v>389</v>
      </c>
      <c r="O653" s="27" t="n">
        <v>235</v>
      </c>
      <c r="P653" s="27" t="n">
        <f aca="false">ROUND(M653*N653*(1-T653),2)</f>
        <v>778</v>
      </c>
      <c r="Q653" s="27" t="n">
        <f aca="false">ROUND(M653*O653,2)</f>
        <v>470</v>
      </c>
      <c r="R653" s="27" t="n">
        <f aca="false">P653-Q653</f>
        <v>308</v>
      </c>
      <c r="S653" s="28" t="n">
        <f aca="false">IF(P653=0,0,R653/P653)</f>
        <v>0.395886889460154</v>
      </c>
      <c r="T653" s="28" t="n">
        <v>0</v>
      </c>
    </row>
    <row r="654" customFormat="false" ht="15" hidden="false" customHeight="false" outlineLevel="0" collapsed="false">
      <c r="A654" s="19" t="n">
        <v>653</v>
      </c>
      <c r="B654" s="13" t="s">
        <v>1025</v>
      </c>
      <c r="C654" s="20" t="n">
        <v>45880</v>
      </c>
      <c r="D654" s="20" t="n">
        <v>45884</v>
      </c>
      <c r="E654" s="13" t="s">
        <v>150</v>
      </c>
      <c r="F654" s="13" t="s">
        <v>1026</v>
      </c>
      <c r="G654" s="13" t="s">
        <v>152</v>
      </c>
      <c r="H654" s="13" t="s">
        <v>170</v>
      </c>
      <c r="I654" s="15" t="s">
        <v>229</v>
      </c>
      <c r="J654" s="15" t="s">
        <v>172</v>
      </c>
      <c r="K654" s="15" t="s">
        <v>204</v>
      </c>
      <c r="L654" s="15" t="s">
        <v>205</v>
      </c>
      <c r="M654" s="21" t="n">
        <v>2</v>
      </c>
      <c r="N654" s="22" t="n">
        <v>195</v>
      </c>
      <c r="O654" s="22" t="n">
        <v>122</v>
      </c>
      <c r="P654" s="22" t="n">
        <f aca="false">ROUND(M654*N654*(1-T654),2)</f>
        <v>351</v>
      </c>
      <c r="Q654" s="22" t="n">
        <f aca="false">ROUND(M654*O654,2)</f>
        <v>244</v>
      </c>
      <c r="R654" s="22" t="n">
        <f aca="false">P654-Q654</f>
        <v>107</v>
      </c>
      <c r="S654" s="23" t="n">
        <f aca="false">IF(P654=0,0,R654/P654)</f>
        <v>0.304843304843305</v>
      </c>
      <c r="T654" s="23" t="n">
        <v>0.1</v>
      </c>
    </row>
    <row r="655" customFormat="false" ht="15" hidden="false" customHeight="false" outlineLevel="0" collapsed="false">
      <c r="A655" s="24" t="n">
        <v>654</v>
      </c>
      <c r="B655" s="9" t="s">
        <v>1027</v>
      </c>
      <c r="C655" s="25" t="n">
        <v>45880</v>
      </c>
      <c r="D655" s="25" t="n">
        <v>45886</v>
      </c>
      <c r="E655" s="9" t="s">
        <v>150</v>
      </c>
      <c r="F655" s="9" t="s">
        <v>915</v>
      </c>
      <c r="G655" s="9" t="s">
        <v>177</v>
      </c>
      <c r="H655" s="9" t="s">
        <v>170</v>
      </c>
      <c r="I655" s="17" t="s">
        <v>229</v>
      </c>
      <c r="J655" s="17" t="s">
        <v>172</v>
      </c>
      <c r="K655" s="17" t="s">
        <v>305</v>
      </c>
      <c r="L655" s="17" t="s">
        <v>306</v>
      </c>
      <c r="M655" s="26" t="n">
        <v>3</v>
      </c>
      <c r="N655" s="27" t="n">
        <v>145</v>
      </c>
      <c r="O655" s="27" t="n">
        <v>88</v>
      </c>
      <c r="P655" s="27" t="n">
        <f aca="false">ROUND(M655*N655*(1-T655),2)</f>
        <v>413.25</v>
      </c>
      <c r="Q655" s="27" t="n">
        <f aca="false">ROUND(M655*O655,2)</f>
        <v>264</v>
      </c>
      <c r="R655" s="27" t="n">
        <f aca="false">P655-Q655</f>
        <v>149.25</v>
      </c>
      <c r="S655" s="28" t="n">
        <f aca="false">IF(P655=0,0,R655/P655)</f>
        <v>0.361161524500907</v>
      </c>
      <c r="T655" s="28" t="n">
        <v>0.05</v>
      </c>
    </row>
    <row r="656" customFormat="false" ht="15" hidden="false" customHeight="false" outlineLevel="0" collapsed="false">
      <c r="A656" s="19" t="n">
        <v>655</v>
      </c>
      <c r="B656" s="13" t="s">
        <v>1027</v>
      </c>
      <c r="C656" s="20" t="n">
        <v>45880</v>
      </c>
      <c r="D656" s="20" t="n">
        <v>45886</v>
      </c>
      <c r="E656" s="13" t="s">
        <v>150</v>
      </c>
      <c r="F656" s="13" t="s">
        <v>915</v>
      </c>
      <c r="G656" s="13" t="s">
        <v>177</v>
      </c>
      <c r="H656" s="13" t="s">
        <v>170</v>
      </c>
      <c r="I656" s="15" t="s">
        <v>229</v>
      </c>
      <c r="J656" s="15" t="s">
        <v>172</v>
      </c>
      <c r="K656" s="15" t="s">
        <v>173</v>
      </c>
      <c r="L656" s="15" t="s">
        <v>174</v>
      </c>
      <c r="M656" s="21" t="n">
        <v>1</v>
      </c>
      <c r="N656" s="22" t="n">
        <v>64</v>
      </c>
      <c r="O656" s="22" t="n">
        <v>49</v>
      </c>
      <c r="P656" s="22" t="n">
        <f aca="false">ROUND(M656*N656*(1-T656),2)</f>
        <v>48</v>
      </c>
      <c r="Q656" s="22" t="n">
        <f aca="false">ROUND(M656*O656,2)</f>
        <v>49</v>
      </c>
      <c r="R656" s="22" t="n">
        <f aca="false">P656-Q656</f>
        <v>-1</v>
      </c>
      <c r="S656" s="23" t="n">
        <f aca="false">IF(P656=0,0,R656/P656)</f>
        <v>-0.0208333333333333</v>
      </c>
      <c r="T656" s="23" t="n">
        <v>0.25</v>
      </c>
    </row>
    <row r="657" customFormat="false" ht="15" hidden="false" customHeight="false" outlineLevel="0" collapsed="false">
      <c r="A657" s="24" t="n">
        <v>656</v>
      </c>
      <c r="B657" s="9" t="s">
        <v>1028</v>
      </c>
      <c r="C657" s="25" t="n">
        <v>45880</v>
      </c>
      <c r="D657" s="25" t="n">
        <v>45886</v>
      </c>
      <c r="E657" s="9" t="s">
        <v>150</v>
      </c>
      <c r="F657" s="9" t="s">
        <v>535</v>
      </c>
      <c r="G657" s="9" t="s">
        <v>177</v>
      </c>
      <c r="H657" s="9" t="s">
        <v>208</v>
      </c>
      <c r="I657" s="17" t="s">
        <v>242</v>
      </c>
      <c r="J657" s="17" t="s">
        <v>158</v>
      </c>
      <c r="K657" s="17" t="s">
        <v>159</v>
      </c>
      <c r="L657" s="17" t="s">
        <v>182</v>
      </c>
      <c r="M657" s="26" t="n">
        <v>1</v>
      </c>
      <c r="N657" s="27" t="n">
        <v>115</v>
      </c>
      <c r="O657" s="27" t="n">
        <v>52</v>
      </c>
      <c r="P657" s="27" t="n">
        <f aca="false">ROUND(M657*N657*(1-T657),2)</f>
        <v>115</v>
      </c>
      <c r="Q657" s="27" t="n">
        <f aca="false">ROUND(M657*O657,2)</f>
        <v>52</v>
      </c>
      <c r="R657" s="27" t="n">
        <f aca="false">P657-Q657</f>
        <v>63</v>
      </c>
      <c r="S657" s="28" t="n">
        <f aca="false">IF(P657=0,0,R657/P657)</f>
        <v>0.547826086956522</v>
      </c>
      <c r="T657" s="28" t="n">
        <v>0</v>
      </c>
    </row>
    <row r="658" customFormat="false" ht="15" hidden="false" customHeight="false" outlineLevel="0" collapsed="false">
      <c r="A658" s="19" t="n">
        <v>657</v>
      </c>
      <c r="B658" s="13" t="s">
        <v>1029</v>
      </c>
      <c r="C658" s="20" t="n">
        <v>45881</v>
      </c>
      <c r="D658" s="20" t="n">
        <v>45887</v>
      </c>
      <c r="E658" s="13" t="s">
        <v>150</v>
      </c>
      <c r="F658" s="13" t="s">
        <v>1030</v>
      </c>
      <c r="G658" s="13" t="s">
        <v>152</v>
      </c>
      <c r="H658" s="13" t="s">
        <v>153</v>
      </c>
      <c r="I658" s="15" t="s">
        <v>233</v>
      </c>
      <c r="J658" s="15" t="s">
        <v>172</v>
      </c>
      <c r="K658" s="15" t="s">
        <v>195</v>
      </c>
      <c r="L658" s="15" t="s">
        <v>230</v>
      </c>
      <c r="M658" s="21" t="n">
        <v>3</v>
      </c>
      <c r="N658" s="22" t="n">
        <v>45</v>
      </c>
      <c r="O658" s="22" t="n">
        <v>24</v>
      </c>
      <c r="P658" s="22" t="n">
        <f aca="false">ROUND(M658*N658*(1-T658),2)</f>
        <v>135</v>
      </c>
      <c r="Q658" s="22" t="n">
        <f aca="false">ROUND(M658*O658,2)</f>
        <v>72</v>
      </c>
      <c r="R658" s="22" t="n">
        <f aca="false">P658-Q658</f>
        <v>63</v>
      </c>
      <c r="S658" s="23" t="n">
        <f aca="false">IF(P658=0,0,R658/P658)</f>
        <v>0.466666666666667</v>
      </c>
      <c r="T658" s="23" t="n">
        <v>0</v>
      </c>
    </row>
    <row r="659" customFormat="false" ht="15" hidden="false" customHeight="false" outlineLevel="0" collapsed="false">
      <c r="A659" s="24" t="n">
        <v>658</v>
      </c>
      <c r="B659" s="9" t="s">
        <v>1031</v>
      </c>
      <c r="C659" s="25" t="n">
        <v>45882</v>
      </c>
      <c r="D659" s="25" t="n">
        <v>45885</v>
      </c>
      <c r="E659" s="9" t="s">
        <v>167</v>
      </c>
      <c r="F659" s="9" t="s">
        <v>453</v>
      </c>
      <c r="G659" s="9" t="s">
        <v>177</v>
      </c>
      <c r="H659" s="9" t="s">
        <v>153</v>
      </c>
      <c r="I659" s="17" t="s">
        <v>163</v>
      </c>
      <c r="J659" s="17" t="s">
        <v>172</v>
      </c>
      <c r="K659" s="17" t="s">
        <v>195</v>
      </c>
      <c r="L659" s="17" t="s">
        <v>230</v>
      </c>
      <c r="M659" s="26" t="n">
        <v>2</v>
      </c>
      <c r="N659" s="27" t="n">
        <v>45</v>
      </c>
      <c r="O659" s="27" t="n">
        <v>24</v>
      </c>
      <c r="P659" s="27" t="n">
        <f aca="false">ROUND(M659*N659*(1-T659),2)</f>
        <v>85.5</v>
      </c>
      <c r="Q659" s="27" t="n">
        <f aca="false">ROUND(M659*O659,2)</f>
        <v>48</v>
      </c>
      <c r="R659" s="27" t="n">
        <f aca="false">P659-Q659</f>
        <v>37.5</v>
      </c>
      <c r="S659" s="28" t="n">
        <f aca="false">IF(P659=0,0,R659/P659)</f>
        <v>0.43859649122807</v>
      </c>
      <c r="T659" s="28" t="n">
        <v>0.05</v>
      </c>
    </row>
    <row r="660" customFormat="false" ht="15" hidden="false" customHeight="false" outlineLevel="0" collapsed="false">
      <c r="A660" s="19" t="n">
        <v>659</v>
      </c>
      <c r="B660" s="13" t="s">
        <v>1032</v>
      </c>
      <c r="C660" s="20" t="n">
        <v>45882</v>
      </c>
      <c r="D660" s="20" t="n">
        <v>45887</v>
      </c>
      <c r="E660" s="13" t="s">
        <v>150</v>
      </c>
      <c r="F660" s="13" t="s">
        <v>282</v>
      </c>
      <c r="G660" s="13" t="s">
        <v>169</v>
      </c>
      <c r="H660" s="13" t="s">
        <v>186</v>
      </c>
      <c r="I660" s="15" t="s">
        <v>187</v>
      </c>
      <c r="J660" s="15" t="s">
        <v>155</v>
      </c>
      <c r="K660" s="15" t="s">
        <v>164</v>
      </c>
      <c r="L660" s="15" t="s">
        <v>165</v>
      </c>
      <c r="M660" s="21" t="n">
        <v>4</v>
      </c>
      <c r="N660" s="22" t="n">
        <v>920</v>
      </c>
      <c r="O660" s="22" t="n">
        <v>760</v>
      </c>
      <c r="P660" s="22" t="n">
        <f aca="false">ROUND(M660*N660*(1-T660),2)</f>
        <v>2760</v>
      </c>
      <c r="Q660" s="22" t="n">
        <f aca="false">ROUND(M660*O660,2)</f>
        <v>3040</v>
      </c>
      <c r="R660" s="22" t="n">
        <f aca="false">P660-Q660</f>
        <v>-280</v>
      </c>
      <c r="S660" s="23" t="n">
        <f aca="false">IF(P660=0,0,R660/P660)</f>
        <v>-0.101449275362319</v>
      </c>
      <c r="T660" s="23" t="n">
        <v>0.25</v>
      </c>
    </row>
    <row r="661" customFormat="false" ht="15" hidden="false" customHeight="false" outlineLevel="0" collapsed="false">
      <c r="A661" s="24" t="n">
        <v>660</v>
      </c>
      <c r="B661" s="9" t="s">
        <v>1033</v>
      </c>
      <c r="C661" s="25" t="n">
        <v>45882</v>
      </c>
      <c r="D661" s="25" t="n">
        <v>45884</v>
      </c>
      <c r="E661" s="9" t="s">
        <v>184</v>
      </c>
      <c r="F661" s="9" t="s">
        <v>788</v>
      </c>
      <c r="G661" s="9" t="s">
        <v>177</v>
      </c>
      <c r="H661" s="9" t="s">
        <v>170</v>
      </c>
      <c r="I661" s="17" t="s">
        <v>190</v>
      </c>
      <c r="J661" s="17" t="s">
        <v>172</v>
      </c>
      <c r="K661" s="17" t="s">
        <v>195</v>
      </c>
      <c r="L661" s="17" t="s">
        <v>230</v>
      </c>
      <c r="M661" s="26" t="n">
        <v>8</v>
      </c>
      <c r="N661" s="27" t="n">
        <v>45</v>
      </c>
      <c r="O661" s="27" t="n">
        <v>24</v>
      </c>
      <c r="P661" s="27" t="n">
        <f aca="false">ROUND(M661*N661*(1-T661),2)</f>
        <v>342</v>
      </c>
      <c r="Q661" s="27" t="n">
        <f aca="false">ROUND(M661*O661,2)</f>
        <v>192</v>
      </c>
      <c r="R661" s="27" t="n">
        <f aca="false">P661-Q661</f>
        <v>150</v>
      </c>
      <c r="S661" s="28" t="n">
        <f aca="false">IF(P661=0,0,R661/P661)</f>
        <v>0.43859649122807</v>
      </c>
      <c r="T661" s="28" t="n">
        <v>0.05</v>
      </c>
    </row>
    <row r="662" customFormat="false" ht="15" hidden="false" customHeight="false" outlineLevel="0" collapsed="false">
      <c r="A662" s="19" t="n">
        <v>661</v>
      </c>
      <c r="B662" s="13" t="s">
        <v>1033</v>
      </c>
      <c r="C662" s="20" t="n">
        <v>45882</v>
      </c>
      <c r="D662" s="20" t="n">
        <v>45884</v>
      </c>
      <c r="E662" s="13" t="s">
        <v>184</v>
      </c>
      <c r="F662" s="13" t="s">
        <v>788</v>
      </c>
      <c r="G662" s="13" t="s">
        <v>177</v>
      </c>
      <c r="H662" s="13" t="s">
        <v>170</v>
      </c>
      <c r="I662" s="15" t="s">
        <v>190</v>
      </c>
      <c r="J662" s="15" t="s">
        <v>158</v>
      </c>
      <c r="K662" s="15" t="s">
        <v>243</v>
      </c>
      <c r="L662" s="15" t="s">
        <v>244</v>
      </c>
      <c r="M662" s="21" t="n">
        <v>2</v>
      </c>
      <c r="N662" s="22" t="n">
        <v>980</v>
      </c>
      <c r="O662" s="22" t="n">
        <v>610</v>
      </c>
      <c r="P662" s="22" t="n">
        <f aca="false">ROUND(M662*N662*(1-T662),2)</f>
        <v>1666</v>
      </c>
      <c r="Q662" s="22" t="n">
        <f aca="false">ROUND(M662*O662,2)</f>
        <v>1220</v>
      </c>
      <c r="R662" s="22" t="n">
        <f aca="false">P662-Q662</f>
        <v>446</v>
      </c>
      <c r="S662" s="23" t="n">
        <f aca="false">IF(P662=0,0,R662/P662)</f>
        <v>0.267707082833133</v>
      </c>
      <c r="T662" s="23" t="n">
        <v>0.15</v>
      </c>
    </row>
    <row r="663" customFormat="false" ht="15" hidden="false" customHeight="false" outlineLevel="0" collapsed="false">
      <c r="A663" s="24" t="n">
        <v>662</v>
      </c>
      <c r="B663" s="9" t="s">
        <v>1034</v>
      </c>
      <c r="C663" s="25" t="n">
        <v>45882</v>
      </c>
      <c r="D663" s="25" t="n">
        <v>45885</v>
      </c>
      <c r="E663" s="9" t="s">
        <v>167</v>
      </c>
      <c r="F663" s="9" t="s">
        <v>479</v>
      </c>
      <c r="G663" s="9" t="s">
        <v>152</v>
      </c>
      <c r="H663" s="9" t="s">
        <v>153</v>
      </c>
      <c r="I663" s="17" t="s">
        <v>236</v>
      </c>
      <c r="J663" s="17" t="s">
        <v>158</v>
      </c>
      <c r="K663" s="17" t="s">
        <v>243</v>
      </c>
      <c r="L663" s="17" t="s">
        <v>276</v>
      </c>
      <c r="M663" s="26" t="n">
        <v>3</v>
      </c>
      <c r="N663" s="27" t="n">
        <v>1250</v>
      </c>
      <c r="O663" s="27" t="n">
        <v>780</v>
      </c>
      <c r="P663" s="27" t="n">
        <f aca="false">ROUND(M663*N663*(1-T663),2)</f>
        <v>3750</v>
      </c>
      <c r="Q663" s="27" t="n">
        <f aca="false">ROUND(M663*O663,2)</f>
        <v>2340</v>
      </c>
      <c r="R663" s="27" t="n">
        <f aca="false">P663-Q663</f>
        <v>1410</v>
      </c>
      <c r="S663" s="28" t="n">
        <f aca="false">IF(P663=0,0,R663/P663)</f>
        <v>0.376</v>
      </c>
      <c r="T663" s="28" t="n">
        <v>0</v>
      </c>
    </row>
    <row r="664" customFormat="false" ht="15" hidden="false" customHeight="false" outlineLevel="0" collapsed="false">
      <c r="A664" s="19" t="n">
        <v>663</v>
      </c>
      <c r="B664" s="13" t="s">
        <v>1035</v>
      </c>
      <c r="C664" s="20" t="n">
        <v>45882</v>
      </c>
      <c r="D664" s="20" t="n">
        <v>45883</v>
      </c>
      <c r="E664" s="13" t="s">
        <v>184</v>
      </c>
      <c r="F664" s="13" t="s">
        <v>871</v>
      </c>
      <c r="G664" s="13" t="s">
        <v>169</v>
      </c>
      <c r="H664" s="13" t="s">
        <v>208</v>
      </c>
      <c r="I664" s="15" t="s">
        <v>242</v>
      </c>
      <c r="J664" s="15" t="s">
        <v>172</v>
      </c>
      <c r="K664" s="15" t="s">
        <v>305</v>
      </c>
      <c r="L664" s="15" t="s">
        <v>306</v>
      </c>
      <c r="M664" s="21" t="n">
        <v>2</v>
      </c>
      <c r="N664" s="22" t="n">
        <v>145</v>
      </c>
      <c r="O664" s="22" t="n">
        <v>88</v>
      </c>
      <c r="P664" s="22" t="n">
        <f aca="false">ROUND(M664*N664*(1-T664),2)</f>
        <v>290</v>
      </c>
      <c r="Q664" s="22" t="n">
        <f aca="false">ROUND(M664*O664,2)</f>
        <v>176</v>
      </c>
      <c r="R664" s="22" t="n">
        <f aca="false">P664-Q664</f>
        <v>114</v>
      </c>
      <c r="S664" s="23" t="n">
        <f aca="false">IF(P664=0,0,R664/P664)</f>
        <v>0.393103448275862</v>
      </c>
      <c r="T664" s="23" t="n">
        <v>0</v>
      </c>
    </row>
    <row r="665" customFormat="false" ht="15" hidden="false" customHeight="false" outlineLevel="0" collapsed="false">
      <c r="A665" s="24" t="n">
        <v>664</v>
      </c>
      <c r="B665" s="9" t="s">
        <v>1036</v>
      </c>
      <c r="C665" s="25" t="n">
        <v>45883</v>
      </c>
      <c r="D665" s="25" t="n">
        <v>45884</v>
      </c>
      <c r="E665" s="9" t="s">
        <v>184</v>
      </c>
      <c r="F665" s="9" t="s">
        <v>221</v>
      </c>
      <c r="G665" s="9" t="s">
        <v>169</v>
      </c>
      <c r="H665" s="9" t="s">
        <v>170</v>
      </c>
      <c r="I665" s="17" t="s">
        <v>229</v>
      </c>
      <c r="J665" s="17" t="s">
        <v>158</v>
      </c>
      <c r="K665" s="17" t="s">
        <v>199</v>
      </c>
      <c r="L665" s="17" t="s">
        <v>259</v>
      </c>
      <c r="M665" s="26" t="n">
        <v>4</v>
      </c>
      <c r="N665" s="27" t="n">
        <v>320</v>
      </c>
      <c r="O665" s="27" t="n">
        <v>185</v>
      </c>
      <c r="P665" s="27" t="n">
        <f aca="false">ROUND(M665*N665*(1-T665),2)</f>
        <v>1280</v>
      </c>
      <c r="Q665" s="27" t="n">
        <f aca="false">ROUND(M665*O665,2)</f>
        <v>740</v>
      </c>
      <c r="R665" s="27" t="n">
        <f aca="false">P665-Q665</f>
        <v>540</v>
      </c>
      <c r="S665" s="28" t="n">
        <f aca="false">IF(P665=0,0,R665/P665)</f>
        <v>0.421875</v>
      </c>
      <c r="T665" s="28" t="n">
        <v>0</v>
      </c>
    </row>
    <row r="666" customFormat="false" ht="15" hidden="false" customHeight="false" outlineLevel="0" collapsed="false">
      <c r="A666" s="19" t="n">
        <v>665</v>
      </c>
      <c r="B666" s="13" t="s">
        <v>1037</v>
      </c>
      <c r="C666" s="20" t="n">
        <v>45883</v>
      </c>
      <c r="D666" s="20" t="n">
        <v>45884</v>
      </c>
      <c r="E666" s="13" t="s">
        <v>184</v>
      </c>
      <c r="F666" s="13" t="s">
        <v>334</v>
      </c>
      <c r="G666" s="13" t="s">
        <v>169</v>
      </c>
      <c r="H666" s="13" t="s">
        <v>208</v>
      </c>
      <c r="I666" s="15" t="s">
        <v>287</v>
      </c>
      <c r="J666" s="15" t="s">
        <v>172</v>
      </c>
      <c r="K666" s="15" t="s">
        <v>305</v>
      </c>
      <c r="L666" s="15" t="s">
        <v>306</v>
      </c>
      <c r="M666" s="21" t="n">
        <v>4</v>
      </c>
      <c r="N666" s="22" t="n">
        <v>145</v>
      </c>
      <c r="O666" s="22" t="n">
        <v>88</v>
      </c>
      <c r="P666" s="22" t="n">
        <f aca="false">ROUND(M666*N666*(1-T666),2)</f>
        <v>580</v>
      </c>
      <c r="Q666" s="22" t="n">
        <f aca="false">ROUND(M666*O666,2)</f>
        <v>352</v>
      </c>
      <c r="R666" s="22" t="n">
        <f aca="false">P666-Q666</f>
        <v>228</v>
      </c>
      <c r="S666" s="23" t="n">
        <f aca="false">IF(P666=0,0,R666/P666)</f>
        <v>0.393103448275862</v>
      </c>
      <c r="T666" s="23" t="n">
        <v>0</v>
      </c>
    </row>
    <row r="667" customFormat="false" ht="15" hidden="false" customHeight="false" outlineLevel="0" collapsed="false">
      <c r="A667" s="24" t="n">
        <v>666</v>
      </c>
      <c r="B667" s="9" t="s">
        <v>1038</v>
      </c>
      <c r="C667" s="25" t="n">
        <v>45884</v>
      </c>
      <c r="D667" s="25" t="n">
        <v>45886</v>
      </c>
      <c r="E667" s="9" t="s">
        <v>184</v>
      </c>
      <c r="F667" s="9" t="s">
        <v>979</v>
      </c>
      <c r="G667" s="9" t="s">
        <v>177</v>
      </c>
      <c r="H667" s="9" t="s">
        <v>208</v>
      </c>
      <c r="I667" s="17" t="s">
        <v>287</v>
      </c>
      <c r="J667" s="17" t="s">
        <v>172</v>
      </c>
      <c r="K667" s="17" t="s">
        <v>173</v>
      </c>
      <c r="L667" s="17" t="s">
        <v>237</v>
      </c>
      <c r="M667" s="26" t="n">
        <v>3</v>
      </c>
      <c r="N667" s="27" t="n">
        <v>42</v>
      </c>
      <c r="O667" s="27" t="n">
        <v>21</v>
      </c>
      <c r="P667" s="27" t="n">
        <f aca="false">ROUND(M667*N667*(1-T667),2)</f>
        <v>126</v>
      </c>
      <c r="Q667" s="27" t="n">
        <f aca="false">ROUND(M667*O667,2)</f>
        <v>63</v>
      </c>
      <c r="R667" s="27" t="n">
        <f aca="false">P667-Q667</f>
        <v>63</v>
      </c>
      <c r="S667" s="28" t="n">
        <f aca="false">IF(P667=0,0,R667/P667)</f>
        <v>0.5</v>
      </c>
      <c r="T667" s="28" t="n">
        <v>0</v>
      </c>
    </row>
    <row r="668" customFormat="false" ht="15" hidden="false" customHeight="false" outlineLevel="0" collapsed="false">
      <c r="A668" s="19" t="n">
        <v>667</v>
      </c>
      <c r="B668" s="13" t="s">
        <v>1039</v>
      </c>
      <c r="C668" s="20" t="n">
        <v>45884</v>
      </c>
      <c r="D668" s="20" t="n">
        <v>45888</v>
      </c>
      <c r="E668" s="13" t="s">
        <v>150</v>
      </c>
      <c r="F668" s="13" t="s">
        <v>811</v>
      </c>
      <c r="G668" s="13" t="s">
        <v>169</v>
      </c>
      <c r="H668" s="13" t="s">
        <v>153</v>
      </c>
      <c r="I668" s="15" t="s">
        <v>154</v>
      </c>
      <c r="J668" s="15" t="s">
        <v>155</v>
      </c>
      <c r="K668" s="15" t="s">
        <v>288</v>
      </c>
      <c r="L668" s="15" t="s">
        <v>289</v>
      </c>
      <c r="M668" s="21" t="n">
        <v>3</v>
      </c>
      <c r="N668" s="22" t="n">
        <v>185</v>
      </c>
      <c r="O668" s="22" t="n">
        <v>110</v>
      </c>
      <c r="P668" s="22" t="n">
        <f aca="false">ROUND(M668*N668*(1-T668),2)</f>
        <v>555</v>
      </c>
      <c r="Q668" s="22" t="n">
        <f aca="false">ROUND(M668*O668,2)</f>
        <v>330</v>
      </c>
      <c r="R668" s="22" t="n">
        <f aca="false">P668-Q668</f>
        <v>225</v>
      </c>
      <c r="S668" s="23" t="n">
        <f aca="false">IF(P668=0,0,R668/P668)</f>
        <v>0.405405405405405</v>
      </c>
      <c r="T668" s="23" t="n">
        <v>0</v>
      </c>
    </row>
    <row r="669" customFormat="false" ht="15" hidden="false" customHeight="false" outlineLevel="0" collapsed="false">
      <c r="A669" s="24" t="n">
        <v>668</v>
      </c>
      <c r="B669" s="9" t="s">
        <v>1039</v>
      </c>
      <c r="C669" s="25" t="n">
        <v>45884</v>
      </c>
      <c r="D669" s="25" t="n">
        <v>45888</v>
      </c>
      <c r="E669" s="9" t="s">
        <v>150</v>
      </c>
      <c r="F669" s="9" t="s">
        <v>811</v>
      </c>
      <c r="G669" s="9" t="s">
        <v>169</v>
      </c>
      <c r="H669" s="9" t="s">
        <v>153</v>
      </c>
      <c r="I669" s="17" t="s">
        <v>154</v>
      </c>
      <c r="J669" s="17" t="s">
        <v>172</v>
      </c>
      <c r="K669" s="17" t="s">
        <v>173</v>
      </c>
      <c r="L669" s="17" t="s">
        <v>174</v>
      </c>
      <c r="M669" s="26" t="n">
        <v>2</v>
      </c>
      <c r="N669" s="27" t="n">
        <v>64</v>
      </c>
      <c r="O669" s="27" t="n">
        <v>49</v>
      </c>
      <c r="P669" s="27" t="n">
        <f aca="false">ROUND(M669*N669*(1-T669),2)</f>
        <v>128</v>
      </c>
      <c r="Q669" s="27" t="n">
        <f aca="false">ROUND(M669*O669,2)</f>
        <v>98</v>
      </c>
      <c r="R669" s="27" t="n">
        <f aca="false">P669-Q669</f>
        <v>30</v>
      </c>
      <c r="S669" s="28" t="n">
        <f aca="false">IF(P669=0,0,R669/P669)</f>
        <v>0.234375</v>
      </c>
      <c r="T669" s="28" t="n">
        <v>0</v>
      </c>
    </row>
    <row r="670" customFormat="false" ht="15" hidden="false" customHeight="false" outlineLevel="0" collapsed="false">
      <c r="A670" s="19" t="n">
        <v>669</v>
      </c>
      <c r="B670" s="13" t="s">
        <v>1040</v>
      </c>
      <c r="C670" s="20" t="n">
        <v>45884</v>
      </c>
      <c r="D670" s="20" t="n">
        <v>45888</v>
      </c>
      <c r="E670" s="13" t="s">
        <v>167</v>
      </c>
      <c r="F670" s="13" t="s">
        <v>481</v>
      </c>
      <c r="G670" s="13" t="s">
        <v>177</v>
      </c>
      <c r="H670" s="13" t="s">
        <v>170</v>
      </c>
      <c r="I670" s="15" t="s">
        <v>190</v>
      </c>
      <c r="J670" s="15" t="s">
        <v>155</v>
      </c>
      <c r="K670" s="15" t="s">
        <v>215</v>
      </c>
      <c r="L670" s="15" t="s">
        <v>216</v>
      </c>
      <c r="M670" s="21" t="n">
        <v>1</v>
      </c>
      <c r="N670" s="22" t="n">
        <v>210</v>
      </c>
      <c r="O670" s="22" t="n">
        <v>132</v>
      </c>
      <c r="P670" s="22" t="n">
        <f aca="false">ROUND(M670*N670*(1-T670),2)</f>
        <v>199.5</v>
      </c>
      <c r="Q670" s="22" t="n">
        <f aca="false">ROUND(M670*O670,2)</f>
        <v>132</v>
      </c>
      <c r="R670" s="22" t="n">
        <f aca="false">P670-Q670</f>
        <v>67.5</v>
      </c>
      <c r="S670" s="23" t="n">
        <f aca="false">IF(P670=0,0,R670/P670)</f>
        <v>0.338345864661654</v>
      </c>
      <c r="T670" s="23" t="n">
        <v>0.05</v>
      </c>
    </row>
    <row r="671" customFormat="false" ht="15" hidden="false" customHeight="false" outlineLevel="0" collapsed="false">
      <c r="A671" s="24" t="n">
        <v>670</v>
      </c>
      <c r="B671" s="9" t="s">
        <v>1041</v>
      </c>
      <c r="C671" s="25" t="n">
        <v>45885</v>
      </c>
      <c r="D671" s="25" t="n">
        <v>45891</v>
      </c>
      <c r="E671" s="9" t="s">
        <v>150</v>
      </c>
      <c r="F671" s="9" t="s">
        <v>273</v>
      </c>
      <c r="G671" s="9" t="s">
        <v>177</v>
      </c>
      <c r="H671" s="9" t="s">
        <v>208</v>
      </c>
      <c r="I671" s="17" t="s">
        <v>247</v>
      </c>
      <c r="J671" s="17" t="s">
        <v>155</v>
      </c>
      <c r="K671" s="17" t="s">
        <v>288</v>
      </c>
      <c r="L671" s="17" t="s">
        <v>289</v>
      </c>
      <c r="M671" s="26" t="n">
        <v>5</v>
      </c>
      <c r="N671" s="27" t="n">
        <v>185</v>
      </c>
      <c r="O671" s="27" t="n">
        <v>110</v>
      </c>
      <c r="P671" s="27" t="n">
        <f aca="false">ROUND(M671*N671*(1-T671),2)</f>
        <v>832.5</v>
      </c>
      <c r="Q671" s="27" t="n">
        <f aca="false">ROUND(M671*O671,2)</f>
        <v>550</v>
      </c>
      <c r="R671" s="27" t="n">
        <f aca="false">P671-Q671</f>
        <v>282.5</v>
      </c>
      <c r="S671" s="28" t="n">
        <f aca="false">IF(P671=0,0,R671/P671)</f>
        <v>0.339339339339339</v>
      </c>
      <c r="T671" s="28" t="n">
        <v>0.1</v>
      </c>
    </row>
    <row r="672" customFormat="false" ht="15" hidden="false" customHeight="false" outlineLevel="0" collapsed="false">
      <c r="A672" s="19" t="n">
        <v>671</v>
      </c>
      <c r="B672" s="13" t="s">
        <v>1042</v>
      </c>
      <c r="C672" s="20" t="n">
        <v>45885</v>
      </c>
      <c r="D672" s="20" t="n">
        <v>45890</v>
      </c>
      <c r="E672" s="13" t="s">
        <v>150</v>
      </c>
      <c r="F672" s="13" t="s">
        <v>715</v>
      </c>
      <c r="G672" s="13" t="s">
        <v>177</v>
      </c>
      <c r="H672" s="13" t="s">
        <v>208</v>
      </c>
      <c r="I672" s="15" t="s">
        <v>242</v>
      </c>
      <c r="J672" s="15" t="s">
        <v>158</v>
      </c>
      <c r="K672" s="15" t="s">
        <v>243</v>
      </c>
      <c r="L672" s="15" t="s">
        <v>276</v>
      </c>
      <c r="M672" s="21" t="n">
        <v>8</v>
      </c>
      <c r="N672" s="22" t="n">
        <v>1250</v>
      </c>
      <c r="O672" s="22" t="n">
        <v>780</v>
      </c>
      <c r="P672" s="22" t="n">
        <f aca="false">ROUND(M672*N672*(1-T672),2)</f>
        <v>10000</v>
      </c>
      <c r="Q672" s="22" t="n">
        <f aca="false">ROUND(M672*O672,2)</f>
        <v>6240</v>
      </c>
      <c r="R672" s="22" t="n">
        <f aca="false">P672-Q672</f>
        <v>3760</v>
      </c>
      <c r="S672" s="23" t="n">
        <f aca="false">IF(P672=0,0,R672/P672)</f>
        <v>0.376</v>
      </c>
      <c r="T672" s="23" t="n">
        <v>0</v>
      </c>
    </row>
    <row r="673" customFormat="false" ht="15" hidden="false" customHeight="false" outlineLevel="0" collapsed="false">
      <c r="A673" s="24" t="n">
        <v>672</v>
      </c>
      <c r="B673" s="9" t="s">
        <v>1043</v>
      </c>
      <c r="C673" s="25" t="n">
        <v>45885</v>
      </c>
      <c r="D673" s="25" t="n">
        <v>45891</v>
      </c>
      <c r="E673" s="9" t="s">
        <v>150</v>
      </c>
      <c r="F673" s="9" t="s">
        <v>380</v>
      </c>
      <c r="G673" s="9" t="s">
        <v>177</v>
      </c>
      <c r="H673" s="9" t="s">
        <v>153</v>
      </c>
      <c r="I673" s="17" t="s">
        <v>233</v>
      </c>
      <c r="J673" s="17" t="s">
        <v>158</v>
      </c>
      <c r="K673" s="17" t="s">
        <v>199</v>
      </c>
      <c r="L673" s="17" t="s">
        <v>259</v>
      </c>
      <c r="M673" s="26" t="n">
        <v>1</v>
      </c>
      <c r="N673" s="27" t="n">
        <v>320</v>
      </c>
      <c r="O673" s="27" t="n">
        <v>185</v>
      </c>
      <c r="P673" s="27" t="n">
        <f aca="false">ROUND(M673*N673*(1-T673),2)</f>
        <v>288</v>
      </c>
      <c r="Q673" s="27" t="n">
        <f aca="false">ROUND(M673*O673,2)</f>
        <v>185</v>
      </c>
      <c r="R673" s="27" t="n">
        <f aca="false">P673-Q673</f>
        <v>103</v>
      </c>
      <c r="S673" s="28" t="n">
        <f aca="false">IF(P673=0,0,R673/P673)</f>
        <v>0.357638888888889</v>
      </c>
      <c r="T673" s="28" t="n">
        <v>0.1</v>
      </c>
    </row>
    <row r="674" customFormat="false" ht="15" hidden="false" customHeight="false" outlineLevel="0" collapsed="false">
      <c r="A674" s="19" t="n">
        <v>673</v>
      </c>
      <c r="B674" s="13" t="s">
        <v>1044</v>
      </c>
      <c r="C674" s="20" t="n">
        <v>45886</v>
      </c>
      <c r="D674" s="20" t="n">
        <v>45891</v>
      </c>
      <c r="E674" s="13" t="s">
        <v>150</v>
      </c>
      <c r="F674" s="13" t="s">
        <v>357</v>
      </c>
      <c r="G674" s="13" t="s">
        <v>177</v>
      </c>
      <c r="H674" s="13" t="s">
        <v>186</v>
      </c>
      <c r="I674" s="15" t="s">
        <v>203</v>
      </c>
      <c r="J674" s="15" t="s">
        <v>155</v>
      </c>
      <c r="K674" s="15" t="s">
        <v>164</v>
      </c>
      <c r="L674" s="15" t="s">
        <v>165</v>
      </c>
      <c r="M674" s="21" t="n">
        <v>1</v>
      </c>
      <c r="N674" s="22" t="n">
        <v>920</v>
      </c>
      <c r="O674" s="22" t="n">
        <v>760</v>
      </c>
      <c r="P674" s="22" t="n">
        <f aca="false">ROUND(M674*N674*(1-T674),2)</f>
        <v>644</v>
      </c>
      <c r="Q674" s="22" t="n">
        <f aca="false">ROUND(M674*O674,2)</f>
        <v>760</v>
      </c>
      <c r="R674" s="22" t="n">
        <f aca="false">P674-Q674</f>
        <v>-116</v>
      </c>
      <c r="S674" s="23" t="n">
        <f aca="false">IF(P674=0,0,R674/P674)</f>
        <v>-0.180124223602484</v>
      </c>
      <c r="T674" s="23" t="n">
        <v>0.3</v>
      </c>
    </row>
    <row r="675" customFormat="false" ht="15" hidden="false" customHeight="false" outlineLevel="0" collapsed="false">
      <c r="A675" s="24" t="n">
        <v>674</v>
      </c>
      <c r="B675" s="9" t="s">
        <v>1045</v>
      </c>
      <c r="C675" s="25" t="n">
        <v>45886</v>
      </c>
      <c r="D675" s="25" t="n">
        <v>45891</v>
      </c>
      <c r="E675" s="9" t="s">
        <v>150</v>
      </c>
      <c r="F675" s="9" t="s">
        <v>359</v>
      </c>
      <c r="G675" s="9" t="s">
        <v>177</v>
      </c>
      <c r="H675" s="9" t="s">
        <v>208</v>
      </c>
      <c r="I675" s="17" t="s">
        <v>209</v>
      </c>
      <c r="J675" s="17" t="s">
        <v>158</v>
      </c>
      <c r="K675" s="17" t="s">
        <v>210</v>
      </c>
      <c r="L675" s="17" t="s">
        <v>211</v>
      </c>
      <c r="M675" s="26" t="n">
        <v>1</v>
      </c>
      <c r="N675" s="27" t="n">
        <v>640</v>
      </c>
      <c r="O675" s="27" t="n">
        <v>460</v>
      </c>
      <c r="P675" s="27" t="n">
        <f aca="false">ROUND(M675*N675*(1-T675),2)</f>
        <v>640</v>
      </c>
      <c r="Q675" s="27" t="n">
        <f aca="false">ROUND(M675*O675,2)</f>
        <v>460</v>
      </c>
      <c r="R675" s="27" t="n">
        <f aca="false">P675-Q675</f>
        <v>180</v>
      </c>
      <c r="S675" s="28" t="n">
        <f aca="false">IF(P675=0,0,R675/P675)</f>
        <v>0.28125</v>
      </c>
      <c r="T675" s="28" t="n">
        <v>0</v>
      </c>
    </row>
    <row r="676" customFormat="false" ht="15" hidden="false" customHeight="false" outlineLevel="0" collapsed="false">
      <c r="A676" s="19" t="n">
        <v>675</v>
      </c>
      <c r="B676" s="13" t="s">
        <v>1046</v>
      </c>
      <c r="C676" s="20" t="n">
        <v>45886</v>
      </c>
      <c r="D676" s="20" t="n">
        <v>45891</v>
      </c>
      <c r="E676" s="13" t="s">
        <v>150</v>
      </c>
      <c r="F676" s="13" t="s">
        <v>280</v>
      </c>
      <c r="G676" s="13" t="s">
        <v>177</v>
      </c>
      <c r="H676" s="13" t="s">
        <v>170</v>
      </c>
      <c r="I676" s="15" t="s">
        <v>229</v>
      </c>
      <c r="J676" s="15" t="s">
        <v>158</v>
      </c>
      <c r="K676" s="15" t="s">
        <v>199</v>
      </c>
      <c r="L676" s="15" t="s">
        <v>200</v>
      </c>
      <c r="M676" s="21" t="n">
        <v>6</v>
      </c>
      <c r="N676" s="22" t="n">
        <v>449</v>
      </c>
      <c r="O676" s="22" t="n">
        <v>275</v>
      </c>
      <c r="P676" s="22" t="n">
        <f aca="false">ROUND(M676*N676*(1-T676),2)</f>
        <v>2289.9</v>
      </c>
      <c r="Q676" s="22" t="n">
        <f aca="false">ROUND(M676*O676,2)</f>
        <v>1650</v>
      </c>
      <c r="R676" s="22" t="n">
        <f aca="false">P676-Q676</f>
        <v>639.9</v>
      </c>
      <c r="S676" s="23" t="n">
        <f aca="false">IF(P676=0,0,R676/P676)</f>
        <v>0.279444517227827</v>
      </c>
      <c r="T676" s="23" t="n">
        <v>0.15</v>
      </c>
    </row>
    <row r="677" customFormat="false" ht="15" hidden="false" customHeight="false" outlineLevel="0" collapsed="false">
      <c r="A677" s="24" t="n">
        <v>676</v>
      </c>
      <c r="B677" s="9" t="s">
        <v>1047</v>
      </c>
      <c r="C677" s="25" t="n">
        <v>45886</v>
      </c>
      <c r="D677" s="25" t="n">
        <v>45890</v>
      </c>
      <c r="E677" s="9" t="s">
        <v>150</v>
      </c>
      <c r="F677" s="9" t="s">
        <v>595</v>
      </c>
      <c r="G677" s="9" t="s">
        <v>169</v>
      </c>
      <c r="H677" s="9" t="s">
        <v>153</v>
      </c>
      <c r="I677" s="17" t="s">
        <v>154</v>
      </c>
      <c r="J677" s="17" t="s">
        <v>158</v>
      </c>
      <c r="K677" s="17" t="s">
        <v>159</v>
      </c>
      <c r="L677" s="17" t="s">
        <v>248</v>
      </c>
      <c r="M677" s="26" t="n">
        <v>2</v>
      </c>
      <c r="N677" s="27" t="n">
        <v>165</v>
      </c>
      <c r="O677" s="27" t="n">
        <v>78</v>
      </c>
      <c r="P677" s="27" t="n">
        <f aca="false">ROUND(M677*N677*(1-T677),2)</f>
        <v>313.5</v>
      </c>
      <c r="Q677" s="27" t="n">
        <f aca="false">ROUND(M677*O677,2)</f>
        <v>156</v>
      </c>
      <c r="R677" s="27" t="n">
        <f aca="false">P677-Q677</f>
        <v>157.5</v>
      </c>
      <c r="S677" s="28" t="n">
        <f aca="false">IF(P677=0,0,R677/P677)</f>
        <v>0.502392344497608</v>
      </c>
      <c r="T677" s="28" t="n">
        <v>0.05</v>
      </c>
    </row>
    <row r="678" customFormat="false" ht="15" hidden="false" customHeight="false" outlineLevel="0" collapsed="false">
      <c r="A678" s="19" t="n">
        <v>677</v>
      </c>
      <c r="B678" s="13" t="s">
        <v>1048</v>
      </c>
      <c r="C678" s="20" t="n">
        <v>45887</v>
      </c>
      <c r="D678" s="20" t="n">
        <v>45891</v>
      </c>
      <c r="E678" s="13" t="s">
        <v>150</v>
      </c>
      <c r="F678" s="13" t="s">
        <v>1049</v>
      </c>
      <c r="G678" s="13" t="s">
        <v>177</v>
      </c>
      <c r="H678" s="13" t="s">
        <v>170</v>
      </c>
      <c r="I678" s="15" t="s">
        <v>451</v>
      </c>
      <c r="J678" s="15" t="s">
        <v>172</v>
      </c>
      <c r="K678" s="15" t="s">
        <v>195</v>
      </c>
      <c r="L678" s="15" t="s">
        <v>196</v>
      </c>
      <c r="M678" s="21" t="n">
        <v>3</v>
      </c>
      <c r="N678" s="22" t="n">
        <v>58</v>
      </c>
      <c r="O678" s="22" t="n">
        <v>31</v>
      </c>
      <c r="P678" s="22" t="n">
        <f aca="false">ROUND(M678*N678*(1-T678),2)</f>
        <v>174</v>
      </c>
      <c r="Q678" s="22" t="n">
        <f aca="false">ROUND(M678*O678,2)</f>
        <v>93</v>
      </c>
      <c r="R678" s="22" t="n">
        <f aca="false">P678-Q678</f>
        <v>81</v>
      </c>
      <c r="S678" s="23" t="n">
        <f aca="false">IF(P678=0,0,R678/P678)</f>
        <v>0.46551724137931</v>
      </c>
      <c r="T678" s="23" t="n">
        <v>0</v>
      </c>
    </row>
    <row r="679" customFormat="false" ht="15" hidden="false" customHeight="false" outlineLevel="0" collapsed="false">
      <c r="A679" s="24" t="n">
        <v>678</v>
      </c>
      <c r="B679" s="9" t="s">
        <v>1048</v>
      </c>
      <c r="C679" s="25" t="n">
        <v>45887</v>
      </c>
      <c r="D679" s="25" t="n">
        <v>45891</v>
      </c>
      <c r="E679" s="9" t="s">
        <v>150</v>
      </c>
      <c r="F679" s="9" t="s">
        <v>1049</v>
      </c>
      <c r="G679" s="9" t="s">
        <v>177</v>
      </c>
      <c r="H679" s="9" t="s">
        <v>170</v>
      </c>
      <c r="I679" s="17" t="s">
        <v>451</v>
      </c>
      <c r="J679" s="17" t="s">
        <v>155</v>
      </c>
      <c r="K679" s="17" t="s">
        <v>156</v>
      </c>
      <c r="L679" s="17" t="s">
        <v>157</v>
      </c>
      <c r="M679" s="26" t="n">
        <v>4</v>
      </c>
      <c r="N679" s="27" t="n">
        <v>295</v>
      </c>
      <c r="O679" s="27" t="n">
        <v>235</v>
      </c>
      <c r="P679" s="27" t="n">
        <f aca="false">ROUND(M679*N679*(1-T679),2)</f>
        <v>885</v>
      </c>
      <c r="Q679" s="27" t="n">
        <f aca="false">ROUND(M679*O679,2)</f>
        <v>940</v>
      </c>
      <c r="R679" s="27" t="n">
        <f aca="false">P679-Q679</f>
        <v>-55</v>
      </c>
      <c r="S679" s="28" t="n">
        <f aca="false">IF(P679=0,0,R679/P679)</f>
        <v>-0.0621468926553672</v>
      </c>
      <c r="T679" s="28" t="n">
        <v>0.25</v>
      </c>
    </row>
    <row r="680" customFormat="false" ht="15" hidden="false" customHeight="false" outlineLevel="0" collapsed="false">
      <c r="A680" s="19" t="n">
        <v>679</v>
      </c>
      <c r="B680" s="13" t="s">
        <v>1050</v>
      </c>
      <c r="C680" s="20" t="n">
        <v>45888</v>
      </c>
      <c r="D680" s="20" t="n">
        <v>45890</v>
      </c>
      <c r="E680" s="13" t="s">
        <v>167</v>
      </c>
      <c r="F680" s="13" t="s">
        <v>376</v>
      </c>
      <c r="G680" s="13" t="s">
        <v>169</v>
      </c>
      <c r="H680" s="13" t="s">
        <v>170</v>
      </c>
      <c r="I680" s="15" t="s">
        <v>271</v>
      </c>
      <c r="J680" s="15" t="s">
        <v>158</v>
      </c>
      <c r="K680" s="15" t="s">
        <v>243</v>
      </c>
      <c r="L680" s="15" t="s">
        <v>276</v>
      </c>
      <c r="M680" s="21" t="n">
        <v>1</v>
      </c>
      <c r="N680" s="22" t="n">
        <v>1250</v>
      </c>
      <c r="O680" s="22" t="n">
        <v>780</v>
      </c>
      <c r="P680" s="22" t="n">
        <f aca="false">ROUND(M680*N680*(1-T680),2)</f>
        <v>1125</v>
      </c>
      <c r="Q680" s="22" t="n">
        <f aca="false">ROUND(M680*O680,2)</f>
        <v>780</v>
      </c>
      <c r="R680" s="22" t="n">
        <f aca="false">P680-Q680</f>
        <v>345</v>
      </c>
      <c r="S680" s="23" t="n">
        <f aca="false">IF(P680=0,0,R680/P680)</f>
        <v>0.306666666666667</v>
      </c>
      <c r="T680" s="23" t="n">
        <v>0.1</v>
      </c>
    </row>
    <row r="681" customFormat="false" ht="15" hidden="false" customHeight="false" outlineLevel="0" collapsed="false">
      <c r="A681" s="24" t="n">
        <v>680</v>
      </c>
      <c r="B681" s="9" t="s">
        <v>1050</v>
      </c>
      <c r="C681" s="25" t="n">
        <v>45888</v>
      </c>
      <c r="D681" s="25" t="n">
        <v>45890</v>
      </c>
      <c r="E681" s="9" t="s">
        <v>167</v>
      </c>
      <c r="F681" s="9" t="s">
        <v>376</v>
      </c>
      <c r="G681" s="9" t="s">
        <v>169</v>
      </c>
      <c r="H681" s="9" t="s">
        <v>170</v>
      </c>
      <c r="I681" s="17" t="s">
        <v>271</v>
      </c>
      <c r="J681" s="17" t="s">
        <v>158</v>
      </c>
      <c r="K681" s="17" t="s">
        <v>199</v>
      </c>
      <c r="L681" s="17" t="s">
        <v>200</v>
      </c>
      <c r="M681" s="26" t="n">
        <v>2</v>
      </c>
      <c r="N681" s="27" t="n">
        <v>449</v>
      </c>
      <c r="O681" s="27" t="n">
        <v>275</v>
      </c>
      <c r="P681" s="27" t="n">
        <f aca="false">ROUND(M681*N681*(1-T681),2)</f>
        <v>898</v>
      </c>
      <c r="Q681" s="27" t="n">
        <f aca="false">ROUND(M681*O681,2)</f>
        <v>550</v>
      </c>
      <c r="R681" s="27" t="n">
        <f aca="false">P681-Q681</f>
        <v>348</v>
      </c>
      <c r="S681" s="28" t="n">
        <f aca="false">IF(P681=0,0,R681/P681)</f>
        <v>0.387527839643653</v>
      </c>
      <c r="T681" s="28" t="n">
        <v>0</v>
      </c>
    </row>
    <row r="682" customFormat="false" ht="15" hidden="false" customHeight="false" outlineLevel="0" collapsed="false">
      <c r="A682" s="19" t="n">
        <v>681</v>
      </c>
      <c r="B682" s="13" t="s">
        <v>1051</v>
      </c>
      <c r="C682" s="20" t="n">
        <v>45888</v>
      </c>
      <c r="D682" s="20" t="n">
        <v>45894</v>
      </c>
      <c r="E682" s="13" t="s">
        <v>150</v>
      </c>
      <c r="F682" s="13" t="s">
        <v>304</v>
      </c>
      <c r="G682" s="13" t="s">
        <v>152</v>
      </c>
      <c r="H682" s="13" t="s">
        <v>186</v>
      </c>
      <c r="I682" s="15" t="s">
        <v>224</v>
      </c>
      <c r="J682" s="15" t="s">
        <v>155</v>
      </c>
      <c r="K682" s="15" t="s">
        <v>156</v>
      </c>
      <c r="L682" s="15" t="s">
        <v>157</v>
      </c>
      <c r="M682" s="21" t="n">
        <v>1</v>
      </c>
      <c r="N682" s="22" t="n">
        <v>295</v>
      </c>
      <c r="O682" s="22" t="n">
        <v>235</v>
      </c>
      <c r="P682" s="22" t="n">
        <f aca="false">ROUND(M682*N682*(1-T682),2)</f>
        <v>221.25</v>
      </c>
      <c r="Q682" s="22" t="n">
        <f aca="false">ROUND(M682*O682,2)</f>
        <v>235</v>
      </c>
      <c r="R682" s="22" t="n">
        <f aca="false">P682-Q682</f>
        <v>-13.75</v>
      </c>
      <c r="S682" s="23" t="n">
        <f aca="false">IF(P682=0,0,R682/P682)</f>
        <v>-0.0621468926553672</v>
      </c>
      <c r="T682" s="23" t="n">
        <v>0.25</v>
      </c>
    </row>
    <row r="683" customFormat="false" ht="15" hidden="false" customHeight="false" outlineLevel="0" collapsed="false">
      <c r="A683" s="24" t="n">
        <v>682</v>
      </c>
      <c r="B683" s="9" t="s">
        <v>1052</v>
      </c>
      <c r="C683" s="25" t="n">
        <v>45890</v>
      </c>
      <c r="D683" s="25" t="n">
        <v>45895</v>
      </c>
      <c r="E683" s="9" t="s">
        <v>150</v>
      </c>
      <c r="F683" s="9" t="s">
        <v>213</v>
      </c>
      <c r="G683" s="9" t="s">
        <v>152</v>
      </c>
      <c r="H683" s="9" t="s">
        <v>208</v>
      </c>
      <c r="I683" s="17" t="s">
        <v>242</v>
      </c>
      <c r="J683" s="17" t="s">
        <v>155</v>
      </c>
      <c r="K683" s="17" t="s">
        <v>164</v>
      </c>
      <c r="L683" s="17" t="s">
        <v>257</v>
      </c>
      <c r="M683" s="26" t="n">
        <v>5</v>
      </c>
      <c r="N683" s="27" t="n">
        <v>560</v>
      </c>
      <c r="O683" s="27" t="n">
        <v>445</v>
      </c>
      <c r="P683" s="27" t="n">
        <f aca="false">ROUND(M683*N683*(1-T683),2)</f>
        <v>2520</v>
      </c>
      <c r="Q683" s="27" t="n">
        <f aca="false">ROUND(M683*O683,2)</f>
        <v>2225</v>
      </c>
      <c r="R683" s="27" t="n">
        <f aca="false">P683-Q683</f>
        <v>295</v>
      </c>
      <c r="S683" s="28" t="n">
        <f aca="false">IF(P683=0,0,R683/P683)</f>
        <v>0.117063492063492</v>
      </c>
      <c r="T683" s="28" t="n">
        <v>0.1</v>
      </c>
    </row>
    <row r="684" customFormat="false" ht="15" hidden="false" customHeight="false" outlineLevel="0" collapsed="false">
      <c r="A684" s="19" t="n">
        <v>683</v>
      </c>
      <c r="B684" s="13" t="s">
        <v>1053</v>
      </c>
      <c r="C684" s="20" t="n">
        <v>45890</v>
      </c>
      <c r="D684" s="20" t="n">
        <v>45894</v>
      </c>
      <c r="E684" s="13" t="s">
        <v>167</v>
      </c>
      <c r="F684" s="13" t="s">
        <v>703</v>
      </c>
      <c r="G684" s="13" t="s">
        <v>169</v>
      </c>
      <c r="H684" s="13" t="s">
        <v>208</v>
      </c>
      <c r="I684" s="15" t="s">
        <v>242</v>
      </c>
      <c r="J684" s="15" t="s">
        <v>158</v>
      </c>
      <c r="K684" s="15" t="s">
        <v>199</v>
      </c>
      <c r="L684" s="15" t="s">
        <v>200</v>
      </c>
      <c r="M684" s="21" t="n">
        <v>6</v>
      </c>
      <c r="N684" s="22" t="n">
        <v>449</v>
      </c>
      <c r="O684" s="22" t="n">
        <v>275</v>
      </c>
      <c r="P684" s="22" t="n">
        <f aca="false">ROUND(M684*N684*(1-T684),2)</f>
        <v>2424.6</v>
      </c>
      <c r="Q684" s="22" t="n">
        <f aca="false">ROUND(M684*O684,2)</f>
        <v>1650</v>
      </c>
      <c r="R684" s="22" t="n">
        <f aca="false">P684-Q684</f>
        <v>774.6</v>
      </c>
      <c r="S684" s="23" t="n">
        <f aca="false">IF(P684=0,0,R684/P684)</f>
        <v>0.319475377381836</v>
      </c>
      <c r="T684" s="23" t="n">
        <v>0.1</v>
      </c>
    </row>
    <row r="685" customFormat="false" ht="15" hidden="false" customHeight="false" outlineLevel="0" collapsed="false">
      <c r="A685" s="24" t="n">
        <v>684</v>
      </c>
      <c r="B685" s="9" t="s">
        <v>1054</v>
      </c>
      <c r="C685" s="25" t="n">
        <v>45890</v>
      </c>
      <c r="D685" s="25" t="n">
        <v>45892</v>
      </c>
      <c r="E685" s="9" t="s">
        <v>167</v>
      </c>
      <c r="F685" s="9" t="s">
        <v>583</v>
      </c>
      <c r="G685" s="9" t="s">
        <v>169</v>
      </c>
      <c r="H685" s="9" t="s">
        <v>208</v>
      </c>
      <c r="I685" s="17" t="s">
        <v>242</v>
      </c>
      <c r="J685" s="17" t="s">
        <v>155</v>
      </c>
      <c r="K685" s="17" t="s">
        <v>288</v>
      </c>
      <c r="L685" s="17" t="s">
        <v>289</v>
      </c>
      <c r="M685" s="26" t="n">
        <v>7</v>
      </c>
      <c r="N685" s="27" t="n">
        <v>185</v>
      </c>
      <c r="O685" s="27" t="n">
        <v>110</v>
      </c>
      <c r="P685" s="27" t="n">
        <f aca="false">ROUND(M685*N685*(1-T685),2)</f>
        <v>1295</v>
      </c>
      <c r="Q685" s="27" t="n">
        <f aca="false">ROUND(M685*O685,2)</f>
        <v>770</v>
      </c>
      <c r="R685" s="27" t="n">
        <f aca="false">P685-Q685</f>
        <v>525</v>
      </c>
      <c r="S685" s="28" t="n">
        <f aca="false">IF(P685=0,0,R685/P685)</f>
        <v>0.405405405405405</v>
      </c>
      <c r="T685" s="28" t="n">
        <v>0</v>
      </c>
    </row>
    <row r="686" customFormat="false" ht="15" hidden="false" customHeight="false" outlineLevel="0" collapsed="false">
      <c r="A686" s="19" t="n">
        <v>685</v>
      </c>
      <c r="B686" s="13" t="s">
        <v>1055</v>
      </c>
      <c r="C686" s="20" t="n">
        <v>45890</v>
      </c>
      <c r="D686" s="20" t="n">
        <v>45896</v>
      </c>
      <c r="E686" s="13" t="s">
        <v>150</v>
      </c>
      <c r="F686" s="13" t="s">
        <v>213</v>
      </c>
      <c r="G686" s="13" t="s">
        <v>152</v>
      </c>
      <c r="H686" s="13" t="s">
        <v>208</v>
      </c>
      <c r="I686" s="15" t="s">
        <v>242</v>
      </c>
      <c r="J686" s="15" t="s">
        <v>172</v>
      </c>
      <c r="K686" s="15" t="s">
        <v>204</v>
      </c>
      <c r="L686" s="15" t="s">
        <v>341</v>
      </c>
      <c r="M686" s="21" t="n">
        <v>3</v>
      </c>
      <c r="N686" s="22" t="n">
        <v>68</v>
      </c>
      <c r="O686" s="22" t="n">
        <v>36</v>
      </c>
      <c r="P686" s="22" t="n">
        <f aca="false">ROUND(M686*N686*(1-T686),2)</f>
        <v>204</v>
      </c>
      <c r="Q686" s="22" t="n">
        <f aca="false">ROUND(M686*O686,2)</f>
        <v>108</v>
      </c>
      <c r="R686" s="22" t="n">
        <f aca="false">P686-Q686</f>
        <v>96</v>
      </c>
      <c r="S686" s="23" t="n">
        <f aca="false">IF(P686=0,0,R686/P686)</f>
        <v>0.470588235294118</v>
      </c>
      <c r="T686" s="23" t="n">
        <v>0</v>
      </c>
    </row>
    <row r="687" customFormat="false" ht="15" hidden="false" customHeight="false" outlineLevel="0" collapsed="false">
      <c r="A687" s="24" t="n">
        <v>686</v>
      </c>
      <c r="B687" s="9" t="s">
        <v>1056</v>
      </c>
      <c r="C687" s="25" t="n">
        <v>45892</v>
      </c>
      <c r="D687" s="25" t="n">
        <v>45892</v>
      </c>
      <c r="E687" s="9" t="s">
        <v>179</v>
      </c>
      <c r="F687" s="9" t="s">
        <v>1057</v>
      </c>
      <c r="G687" s="9" t="s">
        <v>152</v>
      </c>
      <c r="H687" s="9" t="s">
        <v>153</v>
      </c>
      <c r="I687" s="17" t="s">
        <v>163</v>
      </c>
      <c r="J687" s="17" t="s">
        <v>172</v>
      </c>
      <c r="K687" s="17" t="s">
        <v>204</v>
      </c>
      <c r="L687" s="17" t="s">
        <v>205</v>
      </c>
      <c r="M687" s="26" t="n">
        <v>4</v>
      </c>
      <c r="N687" s="27" t="n">
        <v>195</v>
      </c>
      <c r="O687" s="27" t="n">
        <v>122</v>
      </c>
      <c r="P687" s="27" t="n">
        <f aca="false">ROUND(M687*N687*(1-T687),2)</f>
        <v>741</v>
      </c>
      <c r="Q687" s="27" t="n">
        <f aca="false">ROUND(M687*O687,2)</f>
        <v>488</v>
      </c>
      <c r="R687" s="27" t="n">
        <f aca="false">P687-Q687</f>
        <v>253</v>
      </c>
      <c r="S687" s="28" t="n">
        <f aca="false">IF(P687=0,0,R687/P687)</f>
        <v>0.341430499325236</v>
      </c>
      <c r="T687" s="28" t="n">
        <v>0.05</v>
      </c>
    </row>
    <row r="688" customFormat="false" ht="15" hidden="false" customHeight="false" outlineLevel="0" collapsed="false">
      <c r="A688" s="19" t="n">
        <v>687</v>
      </c>
      <c r="B688" s="13" t="s">
        <v>1056</v>
      </c>
      <c r="C688" s="20" t="n">
        <v>45892</v>
      </c>
      <c r="D688" s="20" t="n">
        <v>45892</v>
      </c>
      <c r="E688" s="13" t="s">
        <v>179</v>
      </c>
      <c r="F688" s="13" t="s">
        <v>1057</v>
      </c>
      <c r="G688" s="13" t="s">
        <v>152</v>
      </c>
      <c r="H688" s="13" t="s">
        <v>153</v>
      </c>
      <c r="I688" s="15" t="s">
        <v>163</v>
      </c>
      <c r="J688" s="15" t="s">
        <v>158</v>
      </c>
      <c r="K688" s="15" t="s">
        <v>210</v>
      </c>
      <c r="L688" s="15" t="s">
        <v>265</v>
      </c>
      <c r="M688" s="21" t="n">
        <v>2</v>
      </c>
      <c r="N688" s="22" t="n">
        <v>790</v>
      </c>
      <c r="O688" s="22" t="n">
        <v>645</v>
      </c>
      <c r="P688" s="22" t="n">
        <f aca="false">ROUND(M688*N688*(1-T688),2)</f>
        <v>1264</v>
      </c>
      <c r="Q688" s="22" t="n">
        <f aca="false">ROUND(M688*O688,2)</f>
        <v>1290</v>
      </c>
      <c r="R688" s="22" t="n">
        <f aca="false">P688-Q688</f>
        <v>-26</v>
      </c>
      <c r="S688" s="23" t="n">
        <f aca="false">IF(P688=0,0,R688/P688)</f>
        <v>-0.0205696202531646</v>
      </c>
      <c r="T688" s="23" t="n">
        <v>0.2</v>
      </c>
    </row>
    <row r="689" customFormat="false" ht="15" hidden="false" customHeight="false" outlineLevel="0" collapsed="false">
      <c r="A689" s="24" t="n">
        <v>688</v>
      </c>
      <c r="B689" s="9" t="s">
        <v>1058</v>
      </c>
      <c r="C689" s="25" t="n">
        <v>45892</v>
      </c>
      <c r="D689" s="25" t="n">
        <v>45895</v>
      </c>
      <c r="E689" s="9" t="s">
        <v>167</v>
      </c>
      <c r="F689" s="9" t="s">
        <v>713</v>
      </c>
      <c r="G689" s="9" t="s">
        <v>177</v>
      </c>
      <c r="H689" s="9" t="s">
        <v>153</v>
      </c>
      <c r="I689" s="17" t="s">
        <v>154</v>
      </c>
      <c r="J689" s="17" t="s">
        <v>155</v>
      </c>
      <c r="K689" s="17" t="s">
        <v>288</v>
      </c>
      <c r="L689" s="17" t="s">
        <v>289</v>
      </c>
      <c r="M689" s="26" t="n">
        <v>5</v>
      </c>
      <c r="N689" s="27" t="n">
        <v>185</v>
      </c>
      <c r="O689" s="27" t="n">
        <v>110</v>
      </c>
      <c r="P689" s="27" t="n">
        <f aca="false">ROUND(M689*N689*(1-T689),2)</f>
        <v>786.25</v>
      </c>
      <c r="Q689" s="27" t="n">
        <f aca="false">ROUND(M689*O689,2)</f>
        <v>550</v>
      </c>
      <c r="R689" s="27" t="n">
        <f aca="false">P689-Q689</f>
        <v>236.25</v>
      </c>
      <c r="S689" s="28" t="n">
        <f aca="false">IF(P689=0,0,R689/P689)</f>
        <v>0.300476947535771</v>
      </c>
      <c r="T689" s="28" t="n">
        <v>0.15</v>
      </c>
    </row>
    <row r="690" customFormat="false" ht="15" hidden="false" customHeight="false" outlineLevel="0" collapsed="false">
      <c r="A690" s="19" t="n">
        <v>689</v>
      </c>
      <c r="B690" s="13" t="s">
        <v>1059</v>
      </c>
      <c r="C690" s="20" t="n">
        <v>45892</v>
      </c>
      <c r="D690" s="20" t="n">
        <v>45892</v>
      </c>
      <c r="E690" s="13" t="s">
        <v>179</v>
      </c>
      <c r="F690" s="13" t="s">
        <v>398</v>
      </c>
      <c r="G690" s="13" t="s">
        <v>177</v>
      </c>
      <c r="H690" s="13" t="s">
        <v>186</v>
      </c>
      <c r="I690" s="15" t="s">
        <v>187</v>
      </c>
      <c r="J690" s="15" t="s">
        <v>158</v>
      </c>
      <c r="K690" s="15" t="s">
        <v>199</v>
      </c>
      <c r="L690" s="15" t="s">
        <v>200</v>
      </c>
      <c r="M690" s="21" t="n">
        <v>3</v>
      </c>
      <c r="N690" s="22" t="n">
        <v>449</v>
      </c>
      <c r="O690" s="22" t="n">
        <v>275</v>
      </c>
      <c r="P690" s="22" t="n">
        <f aca="false">ROUND(M690*N690*(1-T690),2)</f>
        <v>1347</v>
      </c>
      <c r="Q690" s="22" t="n">
        <f aca="false">ROUND(M690*O690,2)</f>
        <v>825</v>
      </c>
      <c r="R690" s="22" t="n">
        <f aca="false">P690-Q690</f>
        <v>522</v>
      </c>
      <c r="S690" s="23" t="n">
        <f aca="false">IF(P690=0,0,R690/P690)</f>
        <v>0.387527839643653</v>
      </c>
      <c r="T690" s="23" t="n">
        <v>0</v>
      </c>
    </row>
    <row r="691" customFormat="false" ht="15" hidden="false" customHeight="false" outlineLevel="0" collapsed="false">
      <c r="A691" s="24" t="n">
        <v>690</v>
      </c>
      <c r="B691" s="9" t="s">
        <v>1060</v>
      </c>
      <c r="C691" s="25" t="n">
        <v>45893</v>
      </c>
      <c r="D691" s="25" t="n">
        <v>45899</v>
      </c>
      <c r="E691" s="9" t="s">
        <v>150</v>
      </c>
      <c r="F691" s="9" t="s">
        <v>856</v>
      </c>
      <c r="G691" s="9" t="s">
        <v>169</v>
      </c>
      <c r="H691" s="9" t="s">
        <v>208</v>
      </c>
      <c r="I691" s="17" t="s">
        <v>219</v>
      </c>
      <c r="J691" s="17" t="s">
        <v>158</v>
      </c>
      <c r="K691" s="17" t="s">
        <v>159</v>
      </c>
      <c r="L691" s="17" t="s">
        <v>182</v>
      </c>
      <c r="M691" s="26" t="n">
        <v>3</v>
      </c>
      <c r="N691" s="27" t="n">
        <v>115</v>
      </c>
      <c r="O691" s="27" t="n">
        <v>52</v>
      </c>
      <c r="P691" s="27" t="n">
        <f aca="false">ROUND(M691*N691*(1-T691),2)</f>
        <v>310.5</v>
      </c>
      <c r="Q691" s="27" t="n">
        <f aca="false">ROUND(M691*O691,2)</f>
        <v>156</v>
      </c>
      <c r="R691" s="27" t="n">
        <f aca="false">P691-Q691</f>
        <v>154.5</v>
      </c>
      <c r="S691" s="28" t="n">
        <f aca="false">IF(P691=0,0,R691/P691)</f>
        <v>0.497584541062802</v>
      </c>
      <c r="T691" s="28" t="n">
        <v>0.1</v>
      </c>
    </row>
    <row r="692" customFormat="false" ht="15" hidden="false" customHeight="false" outlineLevel="0" collapsed="false">
      <c r="A692" s="19" t="n">
        <v>691</v>
      </c>
      <c r="B692" s="13" t="s">
        <v>1061</v>
      </c>
      <c r="C692" s="20" t="n">
        <v>45893</v>
      </c>
      <c r="D692" s="20" t="n">
        <v>45895</v>
      </c>
      <c r="E692" s="13" t="s">
        <v>184</v>
      </c>
      <c r="F692" s="13" t="s">
        <v>441</v>
      </c>
      <c r="G692" s="13" t="s">
        <v>177</v>
      </c>
      <c r="H692" s="13" t="s">
        <v>170</v>
      </c>
      <c r="I692" s="15" t="s">
        <v>171</v>
      </c>
      <c r="J692" s="15" t="s">
        <v>172</v>
      </c>
      <c r="K692" s="15" t="s">
        <v>173</v>
      </c>
      <c r="L692" s="15" t="s">
        <v>174</v>
      </c>
      <c r="M692" s="21" t="n">
        <v>7</v>
      </c>
      <c r="N692" s="22" t="n">
        <v>64</v>
      </c>
      <c r="O692" s="22" t="n">
        <v>49</v>
      </c>
      <c r="P692" s="22" t="n">
        <f aca="false">ROUND(M692*N692*(1-T692),2)</f>
        <v>358.4</v>
      </c>
      <c r="Q692" s="22" t="n">
        <f aca="false">ROUND(M692*O692,2)</f>
        <v>343</v>
      </c>
      <c r="R692" s="22" t="n">
        <f aca="false">P692-Q692</f>
        <v>15.4</v>
      </c>
      <c r="S692" s="23" t="n">
        <f aca="false">IF(P692=0,0,R692/P692)</f>
        <v>0.0429687499999999</v>
      </c>
      <c r="T692" s="23" t="n">
        <v>0.2</v>
      </c>
    </row>
    <row r="693" customFormat="false" ht="15" hidden="false" customHeight="false" outlineLevel="0" collapsed="false">
      <c r="A693" s="24" t="n">
        <v>692</v>
      </c>
      <c r="B693" s="9" t="s">
        <v>1062</v>
      </c>
      <c r="C693" s="25" t="n">
        <v>45894</v>
      </c>
      <c r="D693" s="25" t="n">
        <v>45900</v>
      </c>
      <c r="E693" s="9" t="s">
        <v>150</v>
      </c>
      <c r="F693" s="9" t="s">
        <v>792</v>
      </c>
      <c r="G693" s="9" t="s">
        <v>177</v>
      </c>
      <c r="H693" s="9" t="s">
        <v>170</v>
      </c>
      <c r="I693" s="17" t="s">
        <v>171</v>
      </c>
      <c r="J693" s="17" t="s">
        <v>172</v>
      </c>
      <c r="K693" s="17" t="s">
        <v>173</v>
      </c>
      <c r="L693" s="17" t="s">
        <v>237</v>
      </c>
      <c r="M693" s="26" t="n">
        <v>2</v>
      </c>
      <c r="N693" s="27" t="n">
        <v>42</v>
      </c>
      <c r="O693" s="27" t="n">
        <v>21</v>
      </c>
      <c r="P693" s="27" t="n">
        <f aca="false">ROUND(M693*N693*(1-T693),2)</f>
        <v>79.8</v>
      </c>
      <c r="Q693" s="27" t="n">
        <f aca="false">ROUND(M693*O693,2)</f>
        <v>42</v>
      </c>
      <c r="R693" s="27" t="n">
        <f aca="false">P693-Q693</f>
        <v>37.8</v>
      </c>
      <c r="S693" s="28" t="n">
        <f aca="false">IF(P693=0,0,R693/P693)</f>
        <v>0.473684210526316</v>
      </c>
      <c r="T693" s="28" t="n">
        <v>0.05</v>
      </c>
    </row>
    <row r="694" customFormat="false" ht="15" hidden="false" customHeight="false" outlineLevel="0" collapsed="false">
      <c r="A694" s="19" t="n">
        <v>693</v>
      </c>
      <c r="B694" s="13" t="s">
        <v>1063</v>
      </c>
      <c r="C694" s="20" t="n">
        <v>45895</v>
      </c>
      <c r="D694" s="20" t="n">
        <v>45900</v>
      </c>
      <c r="E694" s="13" t="s">
        <v>150</v>
      </c>
      <c r="F694" s="13" t="s">
        <v>686</v>
      </c>
      <c r="G694" s="13" t="s">
        <v>177</v>
      </c>
      <c r="H694" s="13" t="s">
        <v>153</v>
      </c>
      <c r="I694" s="15" t="s">
        <v>163</v>
      </c>
      <c r="J694" s="15" t="s">
        <v>172</v>
      </c>
      <c r="K694" s="15" t="s">
        <v>204</v>
      </c>
      <c r="L694" s="15" t="s">
        <v>205</v>
      </c>
      <c r="M694" s="21" t="n">
        <v>2</v>
      </c>
      <c r="N694" s="22" t="n">
        <v>195</v>
      </c>
      <c r="O694" s="22" t="n">
        <v>122</v>
      </c>
      <c r="P694" s="22" t="n">
        <f aca="false">ROUND(M694*N694*(1-T694),2)</f>
        <v>390</v>
      </c>
      <c r="Q694" s="22" t="n">
        <f aca="false">ROUND(M694*O694,2)</f>
        <v>244</v>
      </c>
      <c r="R694" s="22" t="n">
        <f aca="false">P694-Q694</f>
        <v>146</v>
      </c>
      <c r="S694" s="23" t="n">
        <f aca="false">IF(P694=0,0,R694/P694)</f>
        <v>0.374358974358974</v>
      </c>
      <c r="T694" s="23" t="n">
        <v>0</v>
      </c>
    </row>
    <row r="695" customFormat="false" ht="15" hidden="false" customHeight="false" outlineLevel="0" collapsed="false">
      <c r="A695" s="24" t="n">
        <v>694</v>
      </c>
      <c r="B695" s="9" t="s">
        <v>1064</v>
      </c>
      <c r="C695" s="25" t="n">
        <v>45895</v>
      </c>
      <c r="D695" s="25" t="n">
        <v>45899</v>
      </c>
      <c r="E695" s="9" t="s">
        <v>150</v>
      </c>
      <c r="F695" s="9" t="s">
        <v>827</v>
      </c>
      <c r="G695" s="9" t="s">
        <v>169</v>
      </c>
      <c r="H695" s="9" t="s">
        <v>153</v>
      </c>
      <c r="I695" s="17" t="s">
        <v>154</v>
      </c>
      <c r="J695" s="17" t="s">
        <v>172</v>
      </c>
      <c r="K695" s="17" t="s">
        <v>305</v>
      </c>
      <c r="L695" s="17" t="s">
        <v>306</v>
      </c>
      <c r="M695" s="26" t="n">
        <v>2</v>
      </c>
      <c r="N695" s="27" t="n">
        <v>145</v>
      </c>
      <c r="O695" s="27" t="n">
        <v>88</v>
      </c>
      <c r="P695" s="27" t="n">
        <f aca="false">ROUND(M695*N695*(1-T695),2)</f>
        <v>290</v>
      </c>
      <c r="Q695" s="27" t="n">
        <f aca="false">ROUND(M695*O695,2)</f>
        <v>176</v>
      </c>
      <c r="R695" s="27" t="n">
        <f aca="false">P695-Q695</f>
        <v>114</v>
      </c>
      <c r="S695" s="28" t="n">
        <f aca="false">IF(P695=0,0,R695/P695)</f>
        <v>0.393103448275862</v>
      </c>
      <c r="T695" s="28" t="n">
        <v>0</v>
      </c>
    </row>
    <row r="696" customFormat="false" ht="15" hidden="false" customHeight="false" outlineLevel="0" collapsed="false">
      <c r="A696" s="19" t="n">
        <v>695</v>
      </c>
      <c r="B696" s="13" t="s">
        <v>1065</v>
      </c>
      <c r="C696" s="20" t="n">
        <v>45895</v>
      </c>
      <c r="D696" s="20" t="n">
        <v>45900</v>
      </c>
      <c r="E696" s="13" t="s">
        <v>150</v>
      </c>
      <c r="F696" s="13" t="s">
        <v>936</v>
      </c>
      <c r="G696" s="13" t="s">
        <v>152</v>
      </c>
      <c r="H696" s="13" t="s">
        <v>170</v>
      </c>
      <c r="I696" s="15" t="s">
        <v>229</v>
      </c>
      <c r="J696" s="15" t="s">
        <v>172</v>
      </c>
      <c r="K696" s="15" t="s">
        <v>195</v>
      </c>
      <c r="L696" s="15" t="s">
        <v>196</v>
      </c>
      <c r="M696" s="21" t="n">
        <v>2</v>
      </c>
      <c r="N696" s="22" t="n">
        <v>58</v>
      </c>
      <c r="O696" s="22" t="n">
        <v>31</v>
      </c>
      <c r="P696" s="22" t="n">
        <f aca="false">ROUND(M696*N696*(1-T696),2)</f>
        <v>104.4</v>
      </c>
      <c r="Q696" s="22" t="n">
        <f aca="false">ROUND(M696*O696,2)</f>
        <v>62</v>
      </c>
      <c r="R696" s="22" t="n">
        <f aca="false">P696-Q696</f>
        <v>42.4</v>
      </c>
      <c r="S696" s="23" t="n">
        <f aca="false">IF(P696=0,0,R696/P696)</f>
        <v>0.406130268199234</v>
      </c>
      <c r="T696" s="23" t="n">
        <v>0.1</v>
      </c>
    </row>
    <row r="697" customFormat="false" ht="15" hidden="false" customHeight="false" outlineLevel="0" collapsed="false">
      <c r="A697" s="24" t="n">
        <v>696</v>
      </c>
      <c r="B697" s="9" t="s">
        <v>1065</v>
      </c>
      <c r="C697" s="25" t="n">
        <v>45895</v>
      </c>
      <c r="D697" s="25" t="n">
        <v>45900</v>
      </c>
      <c r="E697" s="9" t="s">
        <v>150</v>
      </c>
      <c r="F697" s="9" t="s">
        <v>936</v>
      </c>
      <c r="G697" s="9" t="s">
        <v>152</v>
      </c>
      <c r="H697" s="9" t="s">
        <v>170</v>
      </c>
      <c r="I697" s="17" t="s">
        <v>229</v>
      </c>
      <c r="J697" s="17" t="s">
        <v>158</v>
      </c>
      <c r="K697" s="17" t="s">
        <v>159</v>
      </c>
      <c r="L697" s="17" t="s">
        <v>160</v>
      </c>
      <c r="M697" s="26" t="n">
        <v>2</v>
      </c>
      <c r="N697" s="27" t="n">
        <v>389</v>
      </c>
      <c r="O697" s="27" t="n">
        <v>235</v>
      </c>
      <c r="P697" s="27" t="n">
        <f aca="false">ROUND(M697*N697*(1-T697),2)</f>
        <v>778</v>
      </c>
      <c r="Q697" s="27" t="n">
        <f aca="false">ROUND(M697*O697,2)</f>
        <v>470</v>
      </c>
      <c r="R697" s="27" t="n">
        <f aca="false">P697-Q697</f>
        <v>308</v>
      </c>
      <c r="S697" s="28" t="n">
        <f aca="false">IF(P697=0,0,R697/P697)</f>
        <v>0.395886889460154</v>
      </c>
      <c r="T697" s="28" t="n">
        <v>0</v>
      </c>
    </row>
    <row r="698" customFormat="false" ht="15" hidden="false" customHeight="false" outlineLevel="0" collapsed="false">
      <c r="A698" s="19" t="n">
        <v>697</v>
      </c>
      <c r="B698" s="13" t="s">
        <v>1066</v>
      </c>
      <c r="C698" s="20" t="n">
        <v>45895</v>
      </c>
      <c r="D698" s="20" t="n">
        <v>45901</v>
      </c>
      <c r="E698" s="13" t="s">
        <v>150</v>
      </c>
      <c r="F698" s="13" t="s">
        <v>1067</v>
      </c>
      <c r="G698" s="13" t="s">
        <v>177</v>
      </c>
      <c r="H698" s="13" t="s">
        <v>153</v>
      </c>
      <c r="I698" s="15" t="s">
        <v>154</v>
      </c>
      <c r="J698" s="15" t="s">
        <v>158</v>
      </c>
      <c r="K698" s="15" t="s">
        <v>210</v>
      </c>
      <c r="L698" s="15" t="s">
        <v>265</v>
      </c>
      <c r="M698" s="21" t="n">
        <v>2</v>
      </c>
      <c r="N698" s="22" t="n">
        <v>790</v>
      </c>
      <c r="O698" s="22" t="n">
        <v>645</v>
      </c>
      <c r="P698" s="22" t="n">
        <f aca="false">ROUND(M698*N698*(1-T698),2)</f>
        <v>1580</v>
      </c>
      <c r="Q698" s="22" t="n">
        <f aca="false">ROUND(M698*O698,2)</f>
        <v>1290</v>
      </c>
      <c r="R698" s="22" t="n">
        <f aca="false">P698-Q698</f>
        <v>290</v>
      </c>
      <c r="S698" s="23" t="n">
        <f aca="false">IF(P698=0,0,R698/P698)</f>
        <v>0.183544303797468</v>
      </c>
      <c r="T698" s="23" t="n">
        <v>0</v>
      </c>
    </row>
    <row r="699" customFormat="false" ht="15" hidden="false" customHeight="false" outlineLevel="0" collapsed="false">
      <c r="A699" s="24" t="n">
        <v>698</v>
      </c>
      <c r="B699" s="9" t="s">
        <v>1068</v>
      </c>
      <c r="C699" s="25" t="n">
        <v>45896</v>
      </c>
      <c r="D699" s="25" t="n">
        <v>45899</v>
      </c>
      <c r="E699" s="9" t="s">
        <v>167</v>
      </c>
      <c r="F699" s="9" t="s">
        <v>374</v>
      </c>
      <c r="G699" s="9" t="s">
        <v>177</v>
      </c>
      <c r="H699" s="9" t="s">
        <v>153</v>
      </c>
      <c r="I699" s="17" t="s">
        <v>233</v>
      </c>
      <c r="J699" s="17" t="s">
        <v>172</v>
      </c>
      <c r="K699" s="17" t="s">
        <v>191</v>
      </c>
      <c r="L699" s="17" t="s">
        <v>192</v>
      </c>
      <c r="M699" s="26" t="n">
        <v>6</v>
      </c>
      <c r="N699" s="27" t="n">
        <v>28</v>
      </c>
      <c r="O699" s="27" t="n">
        <v>13</v>
      </c>
      <c r="P699" s="27" t="n">
        <f aca="false">ROUND(M699*N699*(1-T699),2)</f>
        <v>168</v>
      </c>
      <c r="Q699" s="27" t="n">
        <f aca="false">ROUND(M699*O699,2)</f>
        <v>78</v>
      </c>
      <c r="R699" s="27" t="n">
        <f aca="false">P699-Q699</f>
        <v>90</v>
      </c>
      <c r="S699" s="28" t="n">
        <f aca="false">IF(P699=0,0,R699/P699)</f>
        <v>0.535714285714286</v>
      </c>
      <c r="T699" s="28" t="n">
        <v>0</v>
      </c>
    </row>
    <row r="700" customFormat="false" ht="15" hidden="false" customHeight="false" outlineLevel="0" collapsed="false">
      <c r="A700" s="19" t="n">
        <v>699</v>
      </c>
      <c r="B700" s="13" t="s">
        <v>1069</v>
      </c>
      <c r="C700" s="20" t="n">
        <v>45896</v>
      </c>
      <c r="D700" s="20" t="n">
        <v>45899</v>
      </c>
      <c r="E700" s="13" t="s">
        <v>167</v>
      </c>
      <c r="F700" s="13" t="s">
        <v>1070</v>
      </c>
      <c r="G700" s="13" t="s">
        <v>177</v>
      </c>
      <c r="H700" s="13" t="s">
        <v>153</v>
      </c>
      <c r="I700" s="15" t="s">
        <v>154</v>
      </c>
      <c r="J700" s="15" t="s">
        <v>158</v>
      </c>
      <c r="K700" s="15" t="s">
        <v>243</v>
      </c>
      <c r="L700" s="15" t="s">
        <v>276</v>
      </c>
      <c r="M700" s="21" t="n">
        <v>6</v>
      </c>
      <c r="N700" s="22" t="n">
        <v>1250</v>
      </c>
      <c r="O700" s="22" t="n">
        <v>780</v>
      </c>
      <c r="P700" s="22" t="n">
        <f aca="false">ROUND(M700*N700*(1-T700),2)</f>
        <v>7500</v>
      </c>
      <c r="Q700" s="22" t="n">
        <f aca="false">ROUND(M700*O700,2)</f>
        <v>4680</v>
      </c>
      <c r="R700" s="22" t="n">
        <f aca="false">P700-Q700</f>
        <v>2820</v>
      </c>
      <c r="S700" s="23" t="n">
        <f aca="false">IF(P700=0,0,R700/P700)</f>
        <v>0.376</v>
      </c>
      <c r="T700" s="23" t="n">
        <v>0</v>
      </c>
    </row>
    <row r="701" customFormat="false" ht="15" hidden="false" customHeight="false" outlineLevel="0" collapsed="false">
      <c r="A701" s="24" t="n">
        <v>700</v>
      </c>
      <c r="B701" s="9" t="s">
        <v>1069</v>
      </c>
      <c r="C701" s="25" t="n">
        <v>45896</v>
      </c>
      <c r="D701" s="25" t="n">
        <v>45899</v>
      </c>
      <c r="E701" s="9" t="s">
        <v>167</v>
      </c>
      <c r="F701" s="9" t="s">
        <v>1070</v>
      </c>
      <c r="G701" s="9" t="s">
        <v>177</v>
      </c>
      <c r="H701" s="9" t="s">
        <v>153</v>
      </c>
      <c r="I701" s="17" t="s">
        <v>154</v>
      </c>
      <c r="J701" s="17" t="s">
        <v>172</v>
      </c>
      <c r="K701" s="17" t="s">
        <v>204</v>
      </c>
      <c r="L701" s="17" t="s">
        <v>341</v>
      </c>
      <c r="M701" s="26" t="n">
        <v>2</v>
      </c>
      <c r="N701" s="27" t="n">
        <v>68</v>
      </c>
      <c r="O701" s="27" t="n">
        <v>36</v>
      </c>
      <c r="P701" s="27" t="n">
        <f aca="false">ROUND(M701*N701*(1-T701),2)</f>
        <v>136</v>
      </c>
      <c r="Q701" s="27" t="n">
        <f aca="false">ROUND(M701*O701,2)</f>
        <v>72</v>
      </c>
      <c r="R701" s="27" t="n">
        <f aca="false">P701-Q701</f>
        <v>64</v>
      </c>
      <c r="S701" s="28" t="n">
        <f aca="false">IF(P701=0,0,R701/P701)</f>
        <v>0.470588235294118</v>
      </c>
      <c r="T701" s="28" t="n">
        <v>0</v>
      </c>
    </row>
    <row r="702" customFormat="false" ht="15" hidden="false" customHeight="false" outlineLevel="0" collapsed="false">
      <c r="A702" s="19" t="n">
        <v>701</v>
      </c>
      <c r="B702" s="13" t="s">
        <v>1071</v>
      </c>
      <c r="C702" s="20" t="n">
        <v>45896</v>
      </c>
      <c r="D702" s="20" t="n">
        <v>45900</v>
      </c>
      <c r="E702" s="13" t="s">
        <v>150</v>
      </c>
      <c r="F702" s="13" t="s">
        <v>588</v>
      </c>
      <c r="G702" s="13" t="s">
        <v>169</v>
      </c>
      <c r="H702" s="13" t="s">
        <v>153</v>
      </c>
      <c r="I702" s="15" t="s">
        <v>154</v>
      </c>
      <c r="J702" s="15" t="s">
        <v>155</v>
      </c>
      <c r="K702" s="15" t="s">
        <v>156</v>
      </c>
      <c r="L702" s="15" t="s">
        <v>157</v>
      </c>
      <c r="M702" s="21" t="n">
        <v>2</v>
      </c>
      <c r="N702" s="22" t="n">
        <v>295</v>
      </c>
      <c r="O702" s="22" t="n">
        <v>235</v>
      </c>
      <c r="P702" s="22" t="n">
        <f aca="false">ROUND(M702*N702*(1-T702),2)</f>
        <v>442.5</v>
      </c>
      <c r="Q702" s="22" t="n">
        <f aca="false">ROUND(M702*O702,2)</f>
        <v>470</v>
      </c>
      <c r="R702" s="22" t="n">
        <f aca="false">P702-Q702</f>
        <v>-27.5</v>
      </c>
      <c r="S702" s="23" t="n">
        <f aca="false">IF(P702=0,0,R702/P702)</f>
        <v>-0.0621468926553672</v>
      </c>
      <c r="T702" s="23" t="n">
        <v>0.25</v>
      </c>
    </row>
    <row r="703" customFormat="false" ht="15" hidden="false" customHeight="false" outlineLevel="0" collapsed="false">
      <c r="A703" s="24" t="n">
        <v>702</v>
      </c>
      <c r="B703" s="9" t="s">
        <v>1072</v>
      </c>
      <c r="C703" s="25" t="n">
        <v>45897</v>
      </c>
      <c r="D703" s="25" t="n">
        <v>45903</v>
      </c>
      <c r="E703" s="9" t="s">
        <v>150</v>
      </c>
      <c r="F703" s="9" t="s">
        <v>304</v>
      </c>
      <c r="G703" s="9" t="s">
        <v>152</v>
      </c>
      <c r="H703" s="9" t="s">
        <v>153</v>
      </c>
      <c r="I703" s="17" t="s">
        <v>233</v>
      </c>
      <c r="J703" s="17" t="s">
        <v>158</v>
      </c>
      <c r="K703" s="17" t="s">
        <v>199</v>
      </c>
      <c r="L703" s="17" t="s">
        <v>266</v>
      </c>
      <c r="M703" s="26" t="n">
        <v>3</v>
      </c>
      <c r="N703" s="27" t="n">
        <v>899</v>
      </c>
      <c r="O703" s="27" t="n">
        <v>540</v>
      </c>
      <c r="P703" s="27" t="n">
        <f aca="false">ROUND(M703*N703*(1-T703),2)</f>
        <v>2427.3</v>
      </c>
      <c r="Q703" s="27" t="n">
        <f aca="false">ROUND(M703*O703,2)</f>
        <v>1620</v>
      </c>
      <c r="R703" s="27" t="n">
        <f aca="false">P703-Q703</f>
        <v>807.3</v>
      </c>
      <c r="S703" s="28" t="n">
        <f aca="false">IF(P703=0,0,R703/P703)</f>
        <v>0.332591768631813</v>
      </c>
      <c r="T703" s="28" t="n">
        <v>0.1</v>
      </c>
    </row>
    <row r="704" customFormat="false" ht="15" hidden="false" customHeight="false" outlineLevel="0" collapsed="false">
      <c r="A704" s="19" t="n">
        <v>703</v>
      </c>
      <c r="B704" s="13" t="s">
        <v>1073</v>
      </c>
      <c r="C704" s="20" t="n">
        <v>45897</v>
      </c>
      <c r="D704" s="20" t="n">
        <v>45902</v>
      </c>
      <c r="E704" s="13" t="s">
        <v>150</v>
      </c>
      <c r="F704" s="13" t="s">
        <v>280</v>
      </c>
      <c r="G704" s="13" t="s">
        <v>177</v>
      </c>
      <c r="H704" s="13" t="s">
        <v>153</v>
      </c>
      <c r="I704" s="15" t="s">
        <v>236</v>
      </c>
      <c r="J704" s="15" t="s">
        <v>172</v>
      </c>
      <c r="K704" s="15" t="s">
        <v>305</v>
      </c>
      <c r="L704" s="15" t="s">
        <v>306</v>
      </c>
      <c r="M704" s="21" t="n">
        <v>3</v>
      </c>
      <c r="N704" s="22" t="n">
        <v>145</v>
      </c>
      <c r="O704" s="22" t="n">
        <v>88</v>
      </c>
      <c r="P704" s="22" t="n">
        <f aca="false">ROUND(M704*N704*(1-T704),2)</f>
        <v>413.25</v>
      </c>
      <c r="Q704" s="22" t="n">
        <f aca="false">ROUND(M704*O704,2)</f>
        <v>264</v>
      </c>
      <c r="R704" s="22" t="n">
        <f aca="false">P704-Q704</f>
        <v>149.25</v>
      </c>
      <c r="S704" s="23" t="n">
        <f aca="false">IF(P704=0,0,R704/P704)</f>
        <v>0.361161524500907</v>
      </c>
      <c r="T704" s="23" t="n">
        <v>0.05</v>
      </c>
    </row>
    <row r="705" customFormat="false" ht="15" hidden="false" customHeight="false" outlineLevel="0" collapsed="false">
      <c r="A705" s="24" t="n">
        <v>704</v>
      </c>
      <c r="B705" s="9" t="s">
        <v>1074</v>
      </c>
      <c r="C705" s="25" t="n">
        <v>45897</v>
      </c>
      <c r="D705" s="25" t="n">
        <v>45899</v>
      </c>
      <c r="E705" s="9" t="s">
        <v>167</v>
      </c>
      <c r="F705" s="9" t="s">
        <v>1075</v>
      </c>
      <c r="G705" s="9" t="s">
        <v>177</v>
      </c>
      <c r="H705" s="9" t="s">
        <v>153</v>
      </c>
      <c r="I705" s="17" t="s">
        <v>233</v>
      </c>
      <c r="J705" s="17" t="s">
        <v>172</v>
      </c>
      <c r="K705" s="17" t="s">
        <v>204</v>
      </c>
      <c r="L705" s="17" t="s">
        <v>205</v>
      </c>
      <c r="M705" s="26" t="n">
        <v>5</v>
      </c>
      <c r="N705" s="27" t="n">
        <v>195</v>
      </c>
      <c r="O705" s="27" t="n">
        <v>122</v>
      </c>
      <c r="P705" s="27" t="n">
        <f aca="false">ROUND(M705*N705*(1-T705),2)</f>
        <v>828.75</v>
      </c>
      <c r="Q705" s="27" t="n">
        <f aca="false">ROUND(M705*O705,2)</f>
        <v>610</v>
      </c>
      <c r="R705" s="27" t="n">
        <f aca="false">P705-Q705</f>
        <v>218.75</v>
      </c>
      <c r="S705" s="28" t="n">
        <f aca="false">IF(P705=0,0,R705/P705)</f>
        <v>0.26395173453997</v>
      </c>
      <c r="T705" s="28" t="n">
        <v>0.15</v>
      </c>
    </row>
    <row r="706" customFormat="false" ht="15" hidden="false" customHeight="false" outlineLevel="0" collapsed="false">
      <c r="A706" s="19" t="n">
        <v>705</v>
      </c>
      <c r="B706" s="13" t="s">
        <v>1074</v>
      </c>
      <c r="C706" s="20" t="n">
        <v>45897</v>
      </c>
      <c r="D706" s="20" t="n">
        <v>45899</v>
      </c>
      <c r="E706" s="13" t="s">
        <v>167</v>
      </c>
      <c r="F706" s="13" t="s">
        <v>1075</v>
      </c>
      <c r="G706" s="13" t="s">
        <v>177</v>
      </c>
      <c r="H706" s="13" t="s">
        <v>153</v>
      </c>
      <c r="I706" s="15" t="s">
        <v>233</v>
      </c>
      <c r="J706" s="15" t="s">
        <v>158</v>
      </c>
      <c r="K706" s="15" t="s">
        <v>210</v>
      </c>
      <c r="L706" s="15" t="s">
        <v>265</v>
      </c>
      <c r="M706" s="21" t="n">
        <v>2</v>
      </c>
      <c r="N706" s="22" t="n">
        <v>790</v>
      </c>
      <c r="O706" s="22" t="n">
        <v>645</v>
      </c>
      <c r="P706" s="22" t="n">
        <f aca="false">ROUND(M706*N706*(1-T706),2)</f>
        <v>1422</v>
      </c>
      <c r="Q706" s="22" t="n">
        <f aca="false">ROUND(M706*O706,2)</f>
        <v>1290</v>
      </c>
      <c r="R706" s="22" t="n">
        <f aca="false">P706-Q706</f>
        <v>132</v>
      </c>
      <c r="S706" s="23" t="n">
        <f aca="false">IF(P706=0,0,R706/P706)</f>
        <v>0.0928270042194093</v>
      </c>
      <c r="T706" s="23" t="n">
        <v>0.1</v>
      </c>
    </row>
    <row r="707" customFormat="false" ht="15" hidden="false" customHeight="false" outlineLevel="0" collapsed="false">
      <c r="A707" s="24" t="n">
        <v>706</v>
      </c>
      <c r="B707" s="9" t="s">
        <v>1076</v>
      </c>
      <c r="C707" s="25" t="n">
        <v>45897</v>
      </c>
      <c r="D707" s="25" t="n">
        <v>45903</v>
      </c>
      <c r="E707" s="9" t="s">
        <v>150</v>
      </c>
      <c r="F707" s="9" t="s">
        <v>1077</v>
      </c>
      <c r="G707" s="9" t="s">
        <v>177</v>
      </c>
      <c r="H707" s="9" t="s">
        <v>186</v>
      </c>
      <c r="I707" s="17" t="s">
        <v>187</v>
      </c>
      <c r="J707" s="17" t="s">
        <v>158</v>
      </c>
      <c r="K707" s="17" t="s">
        <v>210</v>
      </c>
      <c r="L707" s="17" t="s">
        <v>211</v>
      </c>
      <c r="M707" s="26" t="n">
        <v>1</v>
      </c>
      <c r="N707" s="27" t="n">
        <v>640</v>
      </c>
      <c r="O707" s="27" t="n">
        <v>460</v>
      </c>
      <c r="P707" s="27" t="n">
        <f aca="false">ROUND(M707*N707*(1-T707),2)</f>
        <v>640</v>
      </c>
      <c r="Q707" s="27" t="n">
        <f aca="false">ROUND(M707*O707,2)</f>
        <v>460</v>
      </c>
      <c r="R707" s="27" t="n">
        <f aca="false">P707-Q707</f>
        <v>180</v>
      </c>
      <c r="S707" s="28" t="n">
        <f aca="false">IF(P707=0,0,R707/P707)</f>
        <v>0.28125</v>
      </c>
      <c r="T707" s="28" t="n">
        <v>0</v>
      </c>
    </row>
    <row r="708" customFormat="false" ht="15" hidden="false" customHeight="false" outlineLevel="0" collapsed="false">
      <c r="A708" s="19" t="n">
        <v>707</v>
      </c>
      <c r="B708" s="13" t="s">
        <v>1078</v>
      </c>
      <c r="C708" s="20" t="n">
        <v>45898</v>
      </c>
      <c r="D708" s="20" t="n">
        <v>45904</v>
      </c>
      <c r="E708" s="13" t="s">
        <v>150</v>
      </c>
      <c r="F708" s="13" t="s">
        <v>252</v>
      </c>
      <c r="G708" s="13" t="s">
        <v>169</v>
      </c>
      <c r="H708" s="13" t="s">
        <v>186</v>
      </c>
      <c r="I708" s="15" t="s">
        <v>214</v>
      </c>
      <c r="J708" s="15" t="s">
        <v>172</v>
      </c>
      <c r="K708" s="15" t="s">
        <v>195</v>
      </c>
      <c r="L708" s="15" t="s">
        <v>230</v>
      </c>
      <c r="M708" s="21" t="n">
        <v>3</v>
      </c>
      <c r="N708" s="22" t="n">
        <v>45</v>
      </c>
      <c r="O708" s="22" t="n">
        <v>24</v>
      </c>
      <c r="P708" s="22" t="n">
        <f aca="false">ROUND(M708*N708*(1-T708),2)</f>
        <v>135</v>
      </c>
      <c r="Q708" s="22" t="n">
        <f aca="false">ROUND(M708*O708,2)</f>
        <v>72</v>
      </c>
      <c r="R708" s="22" t="n">
        <f aca="false">P708-Q708</f>
        <v>63</v>
      </c>
      <c r="S708" s="23" t="n">
        <f aca="false">IF(P708=0,0,R708/P708)</f>
        <v>0.466666666666667</v>
      </c>
      <c r="T708" s="23" t="n">
        <v>0</v>
      </c>
    </row>
    <row r="709" customFormat="false" ht="15" hidden="false" customHeight="false" outlineLevel="0" collapsed="false">
      <c r="A709" s="24" t="n">
        <v>708</v>
      </c>
      <c r="B709" s="9" t="s">
        <v>1079</v>
      </c>
      <c r="C709" s="25" t="n">
        <v>45898</v>
      </c>
      <c r="D709" s="25" t="n">
        <v>45899</v>
      </c>
      <c r="E709" s="9" t="s">
        <v>184</v>
      </c>
      <c r="F709" s="9" t="s">
        <v>844</v>
      </c>
      <c r="G709" s="9" t="s">
        <v>152</v>
      </c>
      <c r="H709" s="9" t="s">
        <v>170</v>
      </c>
      <c r="I709" s="17" t="s">
        <v>229</v>
      </c>
      <c r="J709" s="17" t="s">
        <v>158</v>
      </c>
      <c r="K709" s="17" t="s">
        <v>199</v>
      </c>
      <c r="L709" s="17" t="s">
        <v>266</v>
      </c>
      <c r="M709" s="26" t="n">
        <v>5</v>
      </c>
      <c r="N709" s="27" t="n">
        <v>899</v>
      </c>
      <c r="O709" s="27" t="n">
        <v>540</v>
      </c>
      <c r="P709" s="27" t="n">
        <f aca="false">ROUND(M709*N709*(1-T709),2)</f>
        <v>4495</v>
      </c>
      <c r="Q709" s="27" t="n">
        <f aca="false">ROUND(M709*O709,2)</f>
        <v>2700</v>
      </c>
      <c r="R709" s="27" t="n">
        <f aca="false">P709-Q709</f>
        <v>1795</v>
      </c>
      <c r="S709" s="28" t="n">
        <f aca="false">IF(P709=0,0,R709/P709)</f>
        <v>0.399332591768632</v>
      </c>
      <c r="T709" s="28" t="n">
        <v>0</v>
      </c>
    </row>
    <row r="710" customFormat="false" ht="15" hidden="false" customHeight="false" outlineLevel="0" collapsed="false">
      <c r="A710" s="19" t="n">
        <v>709</v>
      </c>
      <c r="B710" s="13" t="s">
        <v>1080</v>
      </c>
      <c r="C710" s="20" t="n">
        <v>45898</v>
      </c>
      <c r="D710" s="20" t="n">
        <v>45902</v>
      </c>
      <c r="E710" s="13" t="s">
        <v>150</v>
      </c>
      <c r="F710" s="13" t="s">
        <v>779</v>
      </c>
      <c r="G710" s="13" t="s">
        <v>152</v>
      </c>
      <c r="H710" s="13" t="s">
        <v>208</v>
      </c>
      <c r="I710" s="15" t="s">
        <v>242</v>
      </c>
      <c r="J710" s="15" t="s">
        <v>172</v>
      </c>
      <c r="K710" s="15" t="s">
        <v>204</v>
      </c>
      <c r="L710" s="15" t="s">
        <v>341</v>
      </c>
      <c r="M710" s="21" t="n">
        <v>4</v>
      </c>
      <c r="N710" s="22" t="n">
        <v>68</v>
      </c>
      <c r="O710" s="22" t="n">
        <v>36</v>
      </c>
      <c r="P710" s="22" t="n">
        <f aca="false">ROUND(M710*N710*(1-T710),2)</f>
        <v>244.8</v>
      </c>
      <c r="Q710" s="22" t="n">
        <f aca="false">ROUND(M710*O710,2)</f>
        <v>144</v>
      </c>
      <c r="R710" s="22" t="n">
        <f aca="false">P710-Q710</f>
        <v>100.8</v>
      </c>
      <c r="S710" s="23" t="n">
        <f aca="false">IF(P710=0,0,R710/P710)</f>
        <v>0.411764705882353</v>
      </c>
      <c r="T710" s="23" t="n">
        <v>0.1</v>
      </c>
    </row>
    <row r="711" customFormat="false" ht="15" hidden="false" customHeight="false" outlineLevel="0" collapsed="false">
      <c r="A711" s="24" t="n">
        <v>710</v>
      </c>
      <c r="B711" s="9" t="s">
        <v>1081</v>
      </c>
      <c r="C711" s="25" t="n">
        <v>45898</v>
      </c>
      <c r="D711" s="25" t="n">
        <v>45900</v>
      </c>
      <c r="E711" s="9" t="s">
        <v>167</v>
      </c>
      <c r="F711" s="9" t="s">
        <v>368</v>
      </c>
      <c r="G711" s="9" t="s">
        <v>177</v>
      </c>
      <c r="H711" s="9" t="s">
        <v>186</v>
      </c>
      <c r="I711" s="17" t="s">
        <v>187</v>
      </c>
      <c r="J711" s="17" t="s">
        <v>155</v>
      </c>
      <c r="K711" s="17" t="s">
        <v>164</v>
      </c>
      <c r="L711" s="17" t="s">
        <v>165</v>
      </c>
      <c r="M711" s="26" t="n">
        <v>1</v>
      </c>
      <c r="N711" s="27" t="n">
        <v>920</v>
      </c>
      <c r="O711" s="27" t="n">
        <v>760</v>
      </c>
      <c r="P711" s="27" t="n">
        <f aca="false">ROUND(M711*N711*(1-T711),2)</f>
        <v>690</v>
      </c>
      <c r="Q711" s="27" t="n">
        <f aca="false">ROUND(M711*O711,2)</f>
        <v>760</v>
      </c>
      <c r="R711" s="27" t="n">
        <f aca="false">P711-Q711</f>
        <v>-70</v>
      </c>
      <c r="S711" s="28" t="n">
        <f aca="false">IF(P711=0,0,R711/P711)</f>
        <v>-0.101449275362319</v>
      </c>
      <c r="T711" s="28" t="n">
        <v>0.25</v>
      </c>
    </row>
    <row r="712" customFormat="false" ht="15" hidden="false" customHeight="false" outlineLevel="0" collapsed="false">
      <c r="A712" s="19" t="n">
        <v>711</v>
      </c>
      <c r="B712" s="13" t="s">
        <v>1082</v>
      </c>
      <c r="C712" s="20" t="n">
        <v>45899</v>
      </c>
      <c r="D712" s="20" t="n">
        <v>45905</v>
      </c>
      <c r="E712" s="13" t="s">
        <v>150</v>
      </c>
      <c r="F712" s="13" t="s">
        <v>881</v>
      </c>
      <c r="G712" s="13" t="s">
        <v>169</v>
      </c>
      <c r="H712" s="13" t="s">
        <v>186</v>
      </c>
      <c r="I712" s="15" t="s">
        <v>187</v>
      </c>
      <c r="J712" s="15" t="s">
        <v>155</v>
      </c>
      <c r="K712" s="15" t="s">
        <v>164</v>
      </c>
      <c r="L712" s="15" t="s">
        <v>165</v>
      </c>
      <c r="M712" s="21" t="n">
        <v>4</v>
      </c>
      <c r="N712" s="22" t="n">
        <v>920</v>
      </c>
      <c r="O712" s="22" t="n">
        <v>760</v>
      </c>
      <c r="P712" s="22" t="n">
        <f aca="false">ROUND(M712*N712*(1-T712),2)</f>
        <v>2576</v>
      </c>
      <c r="Q712" s="22" t="n">
        <f aca="false">ROUND(M712*O712,2)</f>
        <v>3040</v>
      </c>
      <c r="R712" s="22" t="n">
        <f aca="false">P712-Q712</f>
        <v>-464</v>
      </c>
      <c r="S712" s="23" t="n">
        <f aca="false">IF(P712=0,0,R712/P712)</f>
        <v>-0.180124223602484</v>
      </c>
      <c r="T712" s="23" t="n">
        <v>0.3</v>
      </c>
    </row>
    <row r="713" customFormat="false" ht="15" hidden="false" customHeight="false" outlineLevel="0" collapsed="false">
      <c r="A713" s="24" t="n">
        <v>712</v>
      </c>
      <c r="B713" s="9" t="s">
        <v>1083</v>
      </c>
      <c r="C713" s="25" t="n">
        <v>45899</v>
      </c>
      <c r="D713" s="25" t="n">
        <v>45903</v>
      </c>
      <c r="E713" s="9" t="s">
        <v>150</v>
      </c>
      <c r="F713" s="9" t="s">
        <v>761</v>
      </c>
      <c r="G713" s="9" t="s">
        <v>177</v>
      </c>
      <c r="H713" s="9" t="s">
        <v>208</v>
      </c>
      <c r="I713" s="17" t="s">
        <v>219</v>
      </c>
      <c r="J713" s="17" t="s">
        <v>158</v>
      </c>
      <c r="K713" s="17" t="s">
        <v>199</v>
      </c>
      <c r="L713" s="17" t="s">
        <v>259</v>
      </c>
      <c r="M713" s="26" t="n">
        <v>2</v>
      </c>
      <c r="N713" s="27" t="n">
        <v>320</v>
      </c>
      <c r="O713" s="27" t="n">
        <v>185</v>
      </c>
      <c r="P713" s="27" t="n">
        <f aca="false">ROUND(M713*N713*(1-T713),2)</f>
        <v>640</v>
      </c>
      <c r="Q713" s="27" t="n">
        <f aca="false">ROUND(M713*O713,2)</f>
        <v>370</v>
      </c>
      <c r="R713" s="27" t="n">
        <f aca="false">P713-Q713</f>
        <v>270</v>
      </c>
      <c r="S713" s="28" t="n">
        <f aca="false">IF(P713=0,0,R713/P713)</f>
        <v>0.421875</v>
      </c>
      <c r="T713" s="28" t="n">
        <v>0</v>
      </c>
    </row>
    <row r="714" customFormat="false" ht="15" hidden="false" customHeight="false" outlineLevel="0" collapsed="false">
      <c r="A714" s="19" t="n">
        <v>713</v>
      </c>
      <c r="B714" s="13" t="s">
        <v>1083</v>
      </c>
      <c r="C714" s="20" t="n">
        <v>45899</v>
      </c>
      <c r="D714" s="20" t="n">
        <v>45903</v>
      </c>
      <c r="E714" s="13" t="s">
        <v>150</v>
      </c>
      <c r="F714" s="13" t="s">
        <v>761</v>
      </c>
      <c r="G714" s="13" t="s">
        <v>177</v>
      </c>
      <c r="H714" s="13" t="s">
        <v>208</v>
      </c>
      <c r="I714" s="15" t="s">
        <v>219</v>
      </c>
      <c r="J714" s="15" t="s">
        <v>155</v>
      </c>
      <c r="K714" s="15" t="s">
        <v>156</v>
      </c>
      <c r="L714" s="15" t="s">
        <v>157</v>
      </c>
      <c r="M714" s="21" t="n">
        <v>3</v>
      </c>
      <c r="N714" s="22" t="n">
        <v>295</v>
      </c>
      <c r="O714" s="22" t="n">
        <v>235</v>
      </c>
      <c r="P714" s="22" t="n">
        <f aca="false">ROUND(M714*N714*(1-T714),2)</f>
        <v>663.75</v>
      </c>
      <c r="Q714" s="22" t="n">
        <f aca="false">ROUND(M714*O714,2)</f>
        <v>705</v>
      </c>
      <c r="R714" s="22" t="n">
        <f aca="false">P714-Q714</f>
        <v>-41.25</v>
      </c>
      <c r="S714" s="23" t="n">
        <f aca="false">IF(P714=0,0,R714/P714)</f>
        <v>-0.0621468926553672</v>
      </c>
      <c r="T714" s="23" t="n">
        <v>0.25</v>
      </c>
    </row>
    <row r="715" customFormat="false" ht="15" hidden="false" customHeight="false" outlineLevel="0" collapsed="false">
      <c r="A715" s="24" t="n">
        <v>714</v>
      </c>
      <c r="B715" s="9" t="s">
        <v>1084</v>
      </c>
      <c r="C715" s="25" t="n">
        <v>45899</v>
      </c>
      <c r="D715" s="25" t="n">
        <v>45905</v>
      </c>
      <c r="E715" s="9" t="s">
        <v>150</v>
      </c>
      <c r="F715" s="9" t="s">
        <v>501</v>
      </c>
      <c r="G715" s="9" t="s">
        <v>169</v>
      </c>
      <c r="H715" s="9" t="s">
        <v>170</v>
      </c>
      <c r="I715" s="17" t="s">
        <v>171</v>
      </c>
      <c r="J715" s="17" t="s">
        <v>155</v>
      </c>
      <c r="K715" s="17" t="s">
        <v>288</v>
      </c>
      <c r="L715" s="17" t="s">
        <v>312</v>
      </c>
      <c r="M715" s="26" t="n">
        <v>2</v>
      </c>
      <c r="N715" s="27" t="n">
        <v>75</v>
      </c>
      <c r="O715" s="27" t="n">
        <v>38</v>
      </c>
      <c r="P715" s="27" t="n">
        <f aca="false">ROUND(M715*N715*(1-T715),2)</f>
        <v>142.5</v>
      </c>
      <c r="Q715" s="27" t="n">
        <f aca="false">ROUND(M715*O715,2)</f>
        <v>76</v>
      </c>
      <c r="R715" s="27" t="n">
        <f aca="false">P715-Q715</f>
        <v>66.5</v>
      </c>
      <c r="S715" s="28" t="n">
        <f aca="false">IF(P715=0,0,R715/P715)</f>
        <v>0.466666666666667</v>
      </c>
      <c r="T715" s="28" t="n">
        <v>0.05</v>
      </c>
    </row>
    <row r="716" customFormat="false" ht="15" hidden="false" customHeight="false" outlineLevel="0" collapsed="false">
      <c r="A716" s="19" t="n">
        <v>715</v>
      </c>
      <c r="B716" s="13" t="s">
        <v>1085</v>
      </c>
      <c r="C716" s="20" t="n">
        <v>45900</v>
      </c>
      <c r="D716" s="20" t="n">
        <v>45906</v>
      </c>
      <c r="E716" s="13" t="s">
        <v>150</v>
      </c>
      <c r="F716" s="13" t="s">
        <v>679</v>
      </c>
      <c r="G716" s="13" t="s">
        <v>169</v>
      </c>
      <c r="H716" s="13" t="s">
        <v>170</v>
      </c>
      <c r="I716" s="15" t="s">
        <v>229</v>
      </c>
      <c r="J716" s="15" t="s">
        <v>158</v>
      </c>
      <c r="K716" s="15" t="s">
        <v>199</v>
      </c>
      <c r="L716" s="15" t="s">
        <v>266</v>
      </c>
      <c r="M716" s="21" t="n">
        <v>3</v>
      </c>
      <c r="N716" s="22" t="n">
        <v>899</v>
      </c>
      <c r="O716" s="22" t="n">
        <v>540</v>
      </c>
      <c r="P716" s="22" t="n">
        <f aca="false">ROUND(M716*N716*(1-T716),2)</f>
        <v>2697</v>
      </c>
      <c r="Q716" s="22" t="n">
        <f aca="false">ROUND(M716*O716,2)</f>
        <v>1620</v>
      </c>
      <c r="R716" s="22" t="n">
        <f aca="false">P716-Q716</f>
        <v>1077</v>
      </c>
      <c r="S716" s="23" t="n">
        <f aca="false">IF(P716=0,0,R716/P716)</f>
        <v>0.399332591768632</v>
      </c>
      <c r="T716" s="23" t="n">
        <v>0</v>
      </c>
    </row>
    <row r="717" customFormat="false" ht="15" hidden="false" customHeight="false" outlineLevel="0" collapsed="false">
      <c r="A717" s="24" t="n">
        <v>716</v>
      </c>
      <c r="B717" s="9" t="s">
        <v>1086</v>
      </c>
      <c r="C717" s="25" t="n">
        <v>45901</v>
      </c>
      <c r="D717" s="25" t="n">
        <v>45907</v>
      </c>
      <c r="E717" s="9" t="s">
        <v>150</v>
      </c>
      <c r="F717" s="9" t="s">
        <v>425</v>
      </c>
      <c r="G717" s="9" t="s">
        <v>177</v>
      </c>
      <c r="H717" s="9" t="s">
        <v>208</v>
      </c>
      <c r="I717" s="17" t="s">
        <v>242</v>
      </c>
      <c r="J717" s="17" t="s">
        <v>172</v>
      </c>
      <c r="K717" s="17" t="s">
        <v>191</v>
      </c>
      <c r="L717" s="17" t="s">
        <v>192</v>
      </c>
      <c r="M717" s="26" t="n">
        <v>2</v>
      </c>
      <c r="N717" s="27" t="n">
        <v>28</v>
      </c>
      <c r="O717" s="27" t="n">
        <v>13</v>
      </c>
      <c r="P717" s="27" t="n">
        <f aca="false">ROUND(M717*N717*(1-T717),2)</f>
        <v>56</v>
      </c>
      <c r="Q717" s="27" t="n">
        <f aca="false">ROUND(M717*O717,2)</f>
        <v>26</v>
      </c>
      <c r="R717" s="27" t="n">
        <f aca="false">P717-Q717</f>
        <v>30</v>
      </c>
      <c r="S717" s="28" t="n">
        <f aca="false">IF(P717=0,0,R717/P717)</f>
        <v>0.535714285714286</v>
      </c>
      <c r="T717" s="28" t="n">
        <v>0</v>
      </c>
    </row>
    <row r="718" customFormat="false" ht="15" hidden="false" customHeight="false" outlineLevel="0" collapsed="false">
      <c r="A718" s="19" t="n">
        <v>717</v>
      </c>
      <c r="B718" s="13" t="s">
        <v>1086</v>
      </c>
      <c r="C718" s="20" t="n">
        <v>45901</v>
      </c>
      <c r="D718" s="20" t="n">
        <v>45907</v>
      </c>
      <c r="E718" s="13" t="s">
        <v>150</v>
      </c>
      <c r="F718" s="13" t="s">
        <v>425</v>
      </c>
      <c r="G718" s="13" t="s">
        <v>177</v>
      </c>
      <c r="H718" s="13" t="s">
        <v>208</v>
      </c>
      <c r="I718" s="15" t="s">
        <v>242</v>
      </c>
      <c r="J718" s="15" t="s">
        <v>158</v>
      </c>
      <c r="K718" s="15" t="s">
        <v>210</v>
      </c>
      <c r="L718" s="15" t="s">
        <v>265</v>
      </c>
      <c r="M718" s="21" t="n">
        <v>3</v>
      </c>
      <c r="N718" s="22" t="n">
        <v>790</v>
      </c>
      <c r="O718" s="22" t="n">
        <v>645</v>
      </c>
      <c r="P718" s="22" t="n">
        <f aca="false">ROUND(M718*N718*(1-T718),2)</f>
        <v>1777.5</v>
      </c>
      <c r="Q718" s="22" t="n">
        <f aca="false">ROUND(M718*O718,2)</f>
        <v>1935</v>
      </c>
      <c r="R718" s="22" t="n">
        <f aca="false">P718-Q718</f>
        <v>-157.5</v>
      </c>
      <c r="S718" s="23" t="n">
        <f aca="false">IF(P718=0,0,R718/P718)</f>
        <v>-0.0886075949367089</v>
      </c>
      <c r="T718" s="23" t="n">
        <v>0.25</v>
      </c>
    </row>
    <row r="719" customFormat="false" ht="15" hidden="false" customHeight="false" outlineLevel="0" collapsed="false">
      <c r="A719" s="24" t="n">
        <v>718</v>
      </c>
      <c r="B719" s="9" t="s">
        <v>1087</v>
      </c>
      <c r="C719" s="25" t="n">
        <v>45901</v>
      </c>
      <c r="D719" s="25" t="n">
        <v>45907</v>
      </c>
      <c r="E719" s="9" t="s">
        <v>150</v>
      </c>
      <c r="F719" s="9" t="s">
        <v>490</v>
      </c>
      <c r="G719" s="9" t="s">
        <v>177</v>
      </c>
      <c r="H719" s="9" t="s">
        <v>186</v>
      </c>
      <c r="I719" s="17" t="s">
        <v>214</v>
      </c>
      <c r="J719" s="17" t="s">
        <v>172</v>
      </c>
      <c r="K719" s="17" t="s">
        <v>173</v>
      </c>
      <c r="L719" s="17" t="s">
        <v>174</v>
      </c>
      <c r="M719" s="26" t="n">
        <v>1</v>
      </c>
      <c r="N719" s="27" t="n">
        <v>64</v>
      </c>
      <c r="O719" s="27" t="n">
        <v>49</v>
      </c>
      <c r="P719" s="27" t="n">
        <f aca="false">ROUND(M719*N719*(1-T719),2)</f>
        <v>51.2</v>
      </c>
      <c r="Q719" s="27" t="n">
        <f aca="false">ROUND(M719*O719,2)</f>
        <v>49</v>
      </c>
      <c r="R719" s="27" t="n">
        <f aca="false">P719-Q719</f>
        <v>2.2</v>
      </c>
      <c r="S719" s="28" t="n">
        <f aca="false">IF(P719=0,0,R719/P719)</f>
        <v>0.0429687500000001</v>
      </c>
      <c r="T719" s="28" t="n">
        <v>0.2</v>
      </c>
    </row>
    <row r="720" customFormat="false" ht="15" hidden="false" customHeight="false" outlineLevel="0" collapsed="false">
      <c r="A720" s="19" t="n">
        <v>719</v>
      </c>
      <c r="B720" s="13" t="s">
        <v>1088</v>
      </c>
      <c r="C720" s="20" t="n">
        <v>45901</v>
      </c>
      <c r="D720" s="20" t="n">
        <v>45907</v>
      </c>
      <c r="E720" s="13" t="s">
        <v>150</v>
      </c>
      <c r="F720" s="13" t="s">
        <v>296</v>
      </c>
      <c r="G720" s="13" t="s">
        <v>177</v>
      </c>
      <c r="H720" s="13" t="s">
        <v>186</v>
      </c>
      <c r="I720" s="15" t="s">
        <v>203</v>
      </c>
      <c r="J720" s="15" t="s">
        <v>155</v>
      </c>
      <c r="K720" s="15" t="s">
        <v>215</v>
      </c>
      <c r="L720" s="15" t="s">
        <v>292</v>
      </c>
      <c r="M720" s="21" t="n">
        <v>2</v>
      </c>
      <c r="N720" s="22" t="n">
        <v>425</v>
      </c>
      <c r="O720" s="22" t="n">
        <v>265</v>
      </c>
      <c r="P720" s="22" t="n">
        <f aca="false">ROUND(M720*N720*(1-T720),2)</f>
        <v>850</v>
      </c>
      <c r="Q720" s="22" t="n">
        <f aca="false">ROUND(M720*O720,2)</f>
        <v>530</v>
      </c>
      <c r="R720" s="22" t="n">
        <f aca="false">P720-Q720</f>
        <v>320</v>
      </c>
      <c r="S720" s="23" t="n">
        <f aca="false">IF(P720=0,0,R720/P720)</f>
        <v>0.376470588235294</v>
      </c>
      <c r="T720" s="23" t="n">
        <v>0</v>
      </c>
    </row>
    <row r="721" customFormat="false" ht="15" hidden="false" customHeight="false" outlineLevel="0" collapsed="false">
      <c r="A721" s="24" t="n">
        <v>720</v>
      </c>
      <c r="B721" s="9" t="s">
        <v>1089</v>
      </c>
      <c r="C721" s="25" t="n">
        <v>45901</v>
      </c>
      <c r="D721" s="25" t="n">
        <v>45907</v>
      </c>
      <c r="E721" s="9" t="s">
        <v>150</v>
      </c>
      <c r="F721" s="9" t="s">
        <v>481</v>
      </c>
      <c r="G721" s="9" t="s">
        <v>177</v>
      </c>
      <c r="H721" s="9" t="s">
        <v>208</v>
      </c>
      <c r="I721" s="17" t="s">
        <v>242</v>
      </c>
      <c r="J721" s="17" t="s">
        <v>155</v>
      </c>
      <c r="K721" s="17" t="s">
        <v>164</v>
      </c>
      <c r="L721" s="17" t="s">
        <v>165</v>
      </c>
      <c r="M721" s="26" t="n">
        <v>3</v>
      </c>
      <c r="N721" s="27" t="n">
        <v>920</v>
      </c>
      <c r="O721" s="27" t="n">
        <v>760</v>
      </c>
      <c r="P721" s="27" t="n">
        <f aca="false">ROUND(M721*N721*(1-T721),2)</f>
        <v>2484</v>
      </c>
      <c r="Q721" s="27" t="n">
        <f aca="false">ROUND(M721*O721,2)</f>
        <v>2280</v>
      </c>
      <c r="R721" s="27" t="n">
        <f aca="false">P721-Q721</f>
        <v>204</v>
      </c>
      <c r="S721" s="28" t="n">
        <f aca="false">IF(P721=0,0,R721/P721)</f>
        <v>0.0821256038647343</v>
      </c>
      <c r="T721" s="28" t="n">
        <v>0.1</v>
      </c>
    </row>
    <row r="722" customFormat="false" ht="15" hidden="false" customHeight="false" outlineLevel="0" collapsed="false">
      <c r="A722" s="19" t="n">
        <v>721</v>
      </c>
      <c r="B722" s="13" t="s">
        <v>1090</v>
      </c>
      <c r="C722" s="20" t="n">
        <v>45902</v>
      </c>
      <c r="D722" s="20" t="n">
        <v>45906</v>
      </c>
      <c r="E722" s="13" t="s">
        <v>150</v>
      </c>
      <c r="F722" s="13" t="s">
        <v>282</v>
      </c>
      <c r="G722" s="13" t="s">
        <v>169</v>
      </c>
      <c r="H722" s="13" t="s">
        <v>208</v>
      </c>
      <c r="I722" s="15" t="s">
        <v>247</v>
      </c>
      <c r="J722" s="15" t="s">
        <v>172</v>
      </c>
      <c r="K722" s="15" t="s">
        <v>191</v>
      </c>
      <c r="L722" s="15" t="s">
        <v>192</v>
      </c>
      <c r="M722" s="21" t="n">
        <v>2</v>
      </c>
      <c r="N722" s="22" t="n">
        <v>28</v>
      </c>
      <c r="O722" s="22" t="n">
        <v>13</v>
      </c>
      <c r="P722" s="22" t="n">
        <f aca="false">ROUND(M722*N722*(1-T722),2)</f>
        <v>56</v>
      </c>
      <c r="Q722" s="22" t="n">
        <f aca="false">ROUND(M722*O722,2)</f>
        <v>26</v>
      </c>
      <c r="R722" s="22" t="n">
        <f aca="false">P722-Q722</f>
        <v>30</v>
      </c>
      <c r="S722" s="23" t="n">
        <f aca="false">IF(P722=0,0,R722/P722)</f>
        <v>0.535714285714286</v>
      </c>
      <c r="T722" s="23" t="n">
        <v>0</v>
      </c>
    </row>
    <row r="723" customFormat="false" ht="15" hidden="false" customHeight="false" outlineLevel="0" collapsed="false">
      <c r="A723" s="24" t="n">
        <v>722</v>
      </c>
      <c r="B723" s="9" t="s">
        <v>1091</v>
      </c>
      <c r="C723" s="25" t="n">
        <v>45902</v>
      </c>
      <c r="D723" s="25" t="n">
        <v>45908</v>
      </c>
      <c r="E723" s="9" t="s">
        <v>150</v>
      </c>
      <c r="F723" s="9" t="s">
        <v>507</v>
      </c>
      <c r="G723" s="9" t="s">
        <v>177</v>
      </c>
      <c r="H723" s="9" t="s">
        <v>153</v>
      </c>
      <c r="I723" s="17" t="s">
        <v>154</v>
      </c>
      <c r="J723" s="17" t="s">
        <v>155</v>
      </c>
      <c r="K723" s="17" t="s">
        <v>164</v>
      </c>
      <c r="L723" s="17" t="s">
        <v>165</v>
      </c>
      <c r="M723" s="26" t="n">
        <v>3</v>
      </c>
      <c r="N723" s="27" t="n">
        <v>920</v>
      </c>
      <c r="O723" s="27" t="n">
        <v>760</v>
      </c>
      <c r="P723" s="27" t="n">
        <f aca="false">ROUND(M723*N723*(1-T723),2)</f>
        <v>2484</v>
      </c>
      <c r="Q723" s="27" t="n">
        <f aca="false">ROUND(M723*O723,2)</f>
        <v>2280</v>
      </c>
      <c r="R723" s="27" t="n">
        <f aca="false">P723-Q723</f>
        <v>204</v>
      </c>
      <c r="S723" s="28" t="n">
        <f aca="false">IF(P723=0,0,R723/P723)</f>
        <v>0.0821256038647343</v>
      </c>
      <c r="T723" s="28" t="n">
        <v>0.1</v>
      </c>
    </row>
    <row r="724" customFormat="false" ht="15" hidden="false" customHeight="false" outlineLevel="0" collapsed="false">
      <c r="A724" s="19" t="n">
        <v>723</v>
      </c>
      <c r="B724" s="13" t="s">
        <v>1092</v>
      </c>
      <c r="C724" s="20" t="n">
        <v>45902</v>
      </c>
      <c r="D724" s="20" t="n">
        <v>45906</v>
      </c>
      <c r="E724" s="13" t="s">
        <v>150</v>
      </c>
      <c r="F724" s="13" t="s">
        <v>632</v>
      </c>
      <c r="G724" s="13" t="s">
        <v>152</v>
      </c>
      <c r="H724" s="13" t="s">
        <v>153</v>
      </c>
      <c r="I724" s="15" t="s">
        <v>163</v>
      </c>
      <c r="J724" s="15" t="s">
        <v>155</v>
      </c>
      <c r="K724" s="15" t="s">
        <v>288</v>
      </c>
      <c r="L724" s="15" t="s">
        <v>289</v>
      </c>
      <c r="M724" s="21" t="n">
        <v>1</v>
      </c>
      <c r="N724" s="22" t="n">
        <v>185</v>
      </c>
      <c r="O724" s="22" t="n">
        <v>110</v>
      </c>
      <c r="P724" s="22" t="n">
        <f aca="false">ROUND(M724*N724*(1-T724),2)</f>
        <v>166.5</v>
      </c>
      <c r="Q724" s="22" t="n">
        <f aca="false">ROUND(M724*O724,2)</f>
        <v>110</v>
      </c>
      <c r="R724" s="22" t="n">
        <f aca="false">P724-Q724</f>
        <v>56.5</v>
      </c>
      <c r="S724" s="23" t="n">
        <f aca="false">IF(P724=0,0,R724/P724)</f>
        <v>0.339339339339339</v>
      </c>
      <c r="T724" s="23" t="n">
        <v>0.1</v>
      </c>
    </row>
    <row r="725" customFormat="false" ht="15" hidden="false" customHeight="false" outlineLevel="0" collapsed="false">
      <c r="A725" s="24" t="n">
        <v>724</v>
      </c>
      <c r="B725" s="9" t="s">
        <v>1092</v>
      </c>
      <c r="C725" s="25" t="n">
        <v>45902</v>
      </c>
      <c r="D725" s="25" t="n">
        <v>45906</v>
      </c>
      <c r="E725" s="9" t="s">
        <v>150</v>
      </c>
      <c r="F725" s="9" t="s">
        <v>632</v>
      </c>
      <c r="G725" s="9" t="s">
        <v>152</v>
      </c>
      <c r="H725" s="9" t="s">
        <v>153</v>
      </c>
      <c r="I725" s="17" t="s">
        <v>163</v>
      </c>
      <c r="J725" s="17" t="s">
        <v>172</v>
      </c>
      <c r="K725" s="17" t="s">
        <v>204</v>
      </c>
      <c r="L725" s="17" t="s">
        <v>205</v>
      </c>
      <c r="M725" s="26" t="n">
        <v>4</v>
      </c>
      <c r="N725" s="27" t="n">
        <v>195</v>
      </c>
      <c r="O725" s="27" t="n">
        <v>122</v>
      </c>
      <c r="P725" s="27" t="n">
        <f aca="false">ROUND(M725*N725*(1-T725),2)</f>
        <v>741</v>
      </c>
      <c r="Q725" s="27" t="n">
        <f aca="false">ROUND(M725*O725,2)</f>
        <v>488</v>
      </c>
      <c r="R725" s="27" t="n">
        <f aca="false">P725-Q725</f>
        <v>253</v>
      </c>
      <c r="S725" s="28" t="n">
        <f aca="false">IF(P725=0,0,R725/P725)</f>
        <v>0.341430499325236</v>
      </c>
      <c r="T725" s="28" t="n">
        <v>0.05</v>
      </c>
    </row>
    <row r="726" customFormat="false" ht="15" hidden="false" customHeight="false" outlineLevel="0" collapsed="false">
      <c r="A726" s="19" t="n">
        <v>725</v>
      </c>
      <c r="B726" s="13" t="s">
        <v>1093</v>
      </c>
      <c r="C726" s="20" t="n">
        <v>45902</v>
      </c>
      <c r="D726" s="20" t="n">
        <v>45902</v>
      </c>
      <c r="E726" s="13" t="s">
        <v>179</v>
      </c>
      <c r="F726" s="13" t="s">
        <v>228</v>
      </c>
      <c r="G726" s="13" t="s">
        <v>169</v>
      </c>
      <c r="H726" s="13" t="s">
        <v>153</v>
      </c>
      <c r="I726" s="15" t="s">
        <v>154</v>
      </c>
      <c r="J726" s="15" t="s">
        <v>172</v>
      </c>
      <c r="K726" s="15" t="s">
        <v>191</v>
      </c>
      <c r="L726" s="15" t="s">
        <v>192</v>
      </c>
      <c r="M726" s="21" t="n">
        <v>2</v>
      </c>
      <c r="N726" s="22" t="n">
        <v>28</v>
      </c>
      <c r="O726" s="22" t="n">
        <v>13</v>
      </c>
      <c r="P726" s="22" t="n">
        <f aca="false">ROUND(M726*N726*(1-T726),2)</f>
        <v>56</v>
      </c>
      <c r="Q726" s="22" t="n">
        <f aca="false">ROUND(M726*O726,2)</f>
        <v>26</v>
      </c>
      <c r="R726" s="22" t="n">
        <f aca="false">P726-Q726</f>
        <v>30</v>
      </c>
      <c r="S726" s="23" t="n">
        <f aca="false">IF(P726=0,0,R726/P726)</f>
        <v>0.535714285714286</v>
      </c>
      <c r="T726" s="23" t="n">
        <v>0</v>
      </c>
    </row>
    <row r="727" customFormat="false" ht="15" hidden="false" customHeight="false" outlineLevel="0" collapsed="false">
      <c r="A727" s="24" t="n">
        <v>726</v>
      </c>
      <c r="B727" s="9" t="s">
        <v>1093</v>
      </c>
      <c r="C727" s="25" t="n">
        <v>45902</v>
      </c>
      <c r="D727" s="25" t="n">
        <v>45902</v>
      </c>
      <c r="E727" s="9" t="s">
        <v>179</v>
      </c>
      <c r="F727" s="9" t="s">
        <v>228</v>
      </c>
      <c r="G727" s="9" t="s">
        <v>169</v>
      </c>
      <c r="H727" s="9" t="s">
        <v>153</v>
      </c>
      <c r="I727" s="17" t="s">
        <v>154</v>
      </c>
      <c r="J727" s="17" t="s">
        <v>158</v>
      </c>
      <c r="K727" s="17" t="s">
        <v>159</v>
      </c>
      <c r="L727" s="17" t="s">
        <v>182</v>
      </c>
      <c r="M727" s="26" t="n">
        <v>1</v>
      </c>
      <c r="N727" s="27" t="n">
        <v>115</v>
      </c>
      <c r="O727" s="27" t="n">
        <v>52</v>
      </c>
      <c r="P727" s="27" t="n">
        <f aca="false">ROUND(M727*N727*(1-T727),2)</f>
        <v>115</v>
      </c>
      <c r="Q727" s="27" t="n">
        <f aca="false">ROUND(M727*O727,2)</f>
        <v>52</v>
      </c>
      <c r="R727" s="27" t="n">
        <f aca="false">P727-Q727</f>
        <v>63</v>
      </c>
      <c r="S727" s="28" t="n">
        <f aca="false">IF(P727=0,0,R727/P727)</f>
        <v>0.547826086956522</v>
      </c>
      <c r="T727" s="28" t="n">
        <v>0</v>
      </c>
    </row>
    <row r="728" customFormat="false" ht="15" hidden="false" customHeight="false" outlineLevel="0" collapsed="false">
      <c r="A728" s="19" t="n">
        <v>727</v>
      </c>
      <c r="B728" s="13" t="s">
        <v>1094</v>
      </c>
      <c r="C728" s="20" t="n">
        <v>45903</v>
      </c>
      <c r="D728" s="20" t="n">
        <v>45905</v>
      </c>
      <c r="E728" s="13" t="s">
        <v>167</v>
      </c>
      <c r="F728" s="13" t="s">
        <v>827</v>
      </c>
      <c r="G728" s="13" t="s">
        <v>169</v>
      </c>
      <c r="H728" s="13" t="s">
        <v>186</v>
      </c>
      <c r="I728" s="15" t="s">
        <v>187</v>
      </c>
      <c r="J728" s="15" t="s">
        <v>172</v>
      </c>
      <c r="K728" s="15" t="s">
        <v>204</v>
      </c>
      <c r="L728" s="15" t="s">
        <v>341</v>
      </c>
      <c r="M728" s="21" t="n">
        <v>3</v>
      </c>
      <c r="N728" s="22" t="n">
        <v>68</v>
      </c>
      <c r="O728" s="22" t="n">
        <v>36</v>
      </c>
      <c r="P728" s="22" t="n">
        <f aca="false">ROUND(M728*N728*(1-T728),2)</f>
        <v>193.8</v>
      </c>
      <c r="Q728" s="22" t="n">
        <f aca="false">ROUND(M728*O728,2)</f>
        <v>108</v>
      </c>
      <c r="R728" s="22" t="n">
        <f aca="false">P728-Q728</f>
        <v>85.8</v>
      </c>
      <c r="S728" s="23" t="n">
        <f aca="false">IF(P728=0,0,R728/P728)</f>
        <v>0.442724458204334</v>
      </c>
      <c r="T728" s="23" t="n">
        <v>0.05</v>
      </c>
    </row>
    <row r="729" customFormat="false" ht="15" hidden="false" customHeight="false" outlineLevel="0" collapsed="false">
      <c r="A729" s="24" t="n">
        <v>728</v>
      </c>
      <c r="B729" s="9" t="s">
        <v>1095</v>
      </c>
      <c r="C729" s="25" t="n">
        <v>45904</v>
      </c>
      <c r="D729" s="25" t="n">
        <v>45908</v>
      </c>
      <c r="E729" s="9" t="s">
        <v>167</v>
      </c>
      <c r="F729" s="9" t="s">
        <v>207</v>
      </c>
      <c r="G729" s="9" t="s">
        <v>169</v>
      </c>
      <c r="H729" s="9" t="s">
        <v>170</v>
      </c>
      <c r="I729" s="17" t="s">
        <v>271</v>
      </c>
      <c r="J729" s="17" t="s">
        <v>155</v>
      </c>
      <c r="K729" s="17" t="s">
        <v>164</v>
      </c>
      <c r="L729" s="17" t="s">
        <v>257</v>
      </c>
      <c r="M729" s="26" t="n">
        <v>4</v>
      </c>
      <c r="N729" s="27" t="n">
        <v>560</v>
      </c>
      <c r="O729" s="27" t="n">
        <v>445</v>
      </c>
      <c r="P729" s="27" t="n">
        <f aca="false">ROUND(M729*N729*(1-T729),2)</f>
        <v>1792</v>
      </c>
      <c r="Q729" s="27" t="n">
        <f aca="false">ROUND(M729*O729,2)</f>
        <v>1780</v>
      </c>
      <c r="R729" s="27" t="n">
        <f aca="false">P729-Q729</f>
        <v>12</v>
      </c>
      <c r="S729" s="28" t="n">
        <f aca="false">IF(P729=0,0,R729/P729)</f>
        <v>0.00669642857142857</v>
      </c>
      <c r="T729" s="28" t="n">
        <v>0.2</v>
      </c>
    </row>
    <row r="730" customFormat="false" ht="15" hidden="false" customHeight="false" outlineLevel="0" collapsed="false">
      <c r="A730" s="19" t="n">
        <v>729</v>
      </c>
      <c r="B730" s="13" t="s">
        <v>1096</v>
      </c>
      <c r="C730" s="20" t="n">
        <v>45904</v>
      </c>
      <c r="D730" s="20" t="n">
        <v>45909</v>
      </c>
      <c r="E730" s="13" t="s">
        <v>150</v>
      </c>
      <c r="F730" s="13" t="s">
        <v>435</v>
      </c>
      <c r="G730" s="13" t="s">
        <v>177</v>
      </c>
      <c r="H730" s="13" t="s">
        <v>153</v>
      </c>
      <c r="I730" s="15" t="s">
        <v>181</v>
      </c>
      <c r="J730" s="15" t="s">
        <v>158</v>
      </c>
      <c r="K730" s="15" t="s">
        <v>159</v>
      </c>
      <c r="L730" s="15" t="s">
        <v>248</v>
      </c>
      <c r="M730" s="21" t="n">
        <v>2</v>
      </c>
      <c r="N730" s="22" t="n">
        <v>165</v>
      </c>
      <c r="O730" s="22" t="n">
        <v>78</v>
      </c>
      <c r="P730" s="22" t="n">
        <f aca="false">ROUND(M730*N730*(1-T730),2)</f>
        <v>330</v>
      </c>
      <c r="Q730" s="22" t="n">
        <f aca="false">ROUND(M730*O730,2)</f>
        <v>156</v>
      </c>
      <c r="R730" s="22" t="n">
        <f aca="false">P730-Q730</f>
        <v>174</v>
      </c>
      <c r="S730" s="23" t="n">
        <f aca="false">IF(P730=0,0,R730/P730)</f>
        <v>0.527272727272727</v>
      </c>
      <c r="T730" s="23" t="n">
        <v>0</v>
      </c>
    </row>
    <row r="731" customFormat="false" ht="15" hidden="false" customHeight="false" outlineLevel="0" collapsed="false">
      <c r="A731" s="24" t="n">
        <v>730</v>
      </c>
      <c r="B731" s="9" t="s">
        <v>1097</v>
      </c>
      <c r="C731" s="25" t="n">
        <v>45904</v>
      </c>
      <c r="D731" s="25" t="n">
        <v>45910</v>
      </c>
      <c r="E731" s="9" t="s">
        <v>150</v>
      </c>
      <c r="F731" s="9" t="s">
        <v>808</v>
      </c>
      <c r="G731" s="9" t="s">
        <v>169</v>
      </c>
      <c r="H731" s="9" t="s">
        <v>186</v>
      </c>
      <c r="I731" s="17" t="s">
        <v>187</v>
      </c>
      <c r="J731" s="17" t="s">
        <v>158</v>
      </c>
      <c r="K731" s="17" t="s">
        <v>243</v>
      </c>
      <c r="L731" s="17" t="s">
        <v>276</v>
      </c>
      <c r="M731" s="26" t="n">
        <v>1</v>
      </c>
      <c r="N731" s="27" t="n">
        <v>1250</v>
      </c>
      <c r="O731" s="27" t="n">
        <v>780</v>
      </c>
      <c r="P731" s="27" t="n">
        <f aca="false">ROUND(M731*N731*(1-T731),2)</f>
        <v>1250</v>
      </c>
      <c r="Q731" s="27" t="n">
        <f aca="false">ROUND(M731*O731,2)</f>
        <v>780</v>
      </c>
      <c r="R731" s="27" t="n">
        <f aca="false">P731-Q731</f>
        <v>470</v>
      </c>
      <c r="S731" s="28" t="n">
        <f aca="false">IF(P731=0,0,R731/P731)</f>
        <v>0.376</v>
      </c>
      <c r="T731" s="28" t="n">
        <v>0</v>
      </c>
    </row>
    <row r="732" customFormat="false" ht="15" hidden="false" customHeight="false" outlineLevel="0" collapsed="false">
      <c r="A732" s="19" t="n">
        <v>731</v>
      </c>
      <c r="B732" s="13" t="s">
        <v>1098</v>
      </c>
      <c r="C732" s="20" t="n">
        <v>45904</v>
      </c>
      <c r="D732" s="20" t="n">
        <v>45904</v>
      </c>
      <c r="E732" s="13" t="s">
        <v>179</v>
      </c>
      <c r="F732" s="13" t="s">
        <v>368</v>
      </c>
      <c r="G732" s="13" t="s">
        <v>177</v>
      </c>
      <c r="H732" s="13" t="s">
        <v>208</v>
      </c>
      <c r="I732" s="15" t="s">
        <v>247</v>
      </c>
      <c r="J732" s="15" t="s">
        <v>155</v>
      </c>
      <c r="K732" s="15" t="s">
        <v>288</v>
      </c>
      <c r="L732" s="15" t="s">
        <v>312</v>
      </c>
      <c r="M732" s="21" t="n">
        <v>3</v>
      </c>
      <c r="N732" s="22" t="n">
        <v>75</v>
      </c>
      <c r="O732" s="22" t="n">
        <v>38</v>
      </c>
      <c r="P732" s="22" t="n">
        <f aca="false">ROUND(M732*N732*(1-T732),2)</f>
        <v>225</v>
      </c>
      <c r="Q732" s="22" t="n">
        <f aca="false">ROUND(M732*O732,2)</f>
        <v>114</v>
      </c>
      <c r="R732" s="22" t="n">
        <f aca="false">P732-Q732</f>
        <v>111</v>
      </c>
      <c r="S732" s="23" t="n">
        <f aca="false">IF(P732=0,0,R732/P732)</f>
        <v>0.493333333333333</v>
      </c>
      <c r="T732" s="23" t="n">
        <v>0</v>
      </c>
    </row>
    <row r="733" customFormat="false" ht="15" hidden="false" customHeight="false" outlineLevel="0" collapsed="false">
      <c r="A733" s="24" t="n">
        <v>732</v>
      </c>
      <c r="B733" s="9" t="s">
        <v>1099</v>
      </c>
      <c r="C733" s="25" t="n">
        <v>45905</v>
      </c>
      <c r="D733" s="25" t="n">
        <v>45910</v>
      </c>
      <c r="E733" s="9" t="s">
        <v>150</v>
      </c>
      <c r="F733" s="9" t="s">
        <v>330</v>
      </c>
      <c r="G733" s="9" t="s">
        <v>169</v>
      </c>
      <c r="H733" s="9" t="s">
        <v>208</v>
      </c>
      <c r="I733" s="17" t="s">
        <v>242</v>
      </c>
      <c r="J733" s="17" t="s">
        <v>158</v>
      </c>
      <c r="K733" s="17" t="s">
        <v>159</v>
      </c>
      <c r="L733" s="17" t="s">
        <v>160</v>
      </c>
      <c r="M733" s="26" t="n">
        <v>5</v>
      </c>
      <c r="N733" s="27" t="n">
        <v>389</v>
      </c>
      <c r="O733" s="27" t="n">
        <v>235</v>
      </c>
      <c r="P733" s="27" t="n">
        <f aca="false">ROUND(M733*N733*(1-T733),2)</f>
        <v>1945</v>
      </c>
      <c r="Q733" s="27" t="n">
        <f aca="false">ROUND(M733*O733,2)</f>
        <v>1175</v>
      </c>
      <c r="R733" s="27" t="n">
        <f aca="false">P733-Q733</f>
        <v>770</v>
      </c>
      <c r="S733" s="28" t="n">
        <f aca="false">IF(P733=0,0,R733/P733)</f>
        <v>0.395886889460154</v>
      </c>
      <c r="T733" s="28" t="n">
        <v>0</v>
      </c>
    </row>
    <row r="734" customFormat="false" ht="15" hidden="false" customHeight="false" outlineLevel="0" collapsed="false">
      <c r="A734" s="19" t="n">
        <v>733</v>
      </c>
      <c r="B734" s="13" t="s">
        <v>1100</v>
      </c>
      <c r="C734" s="20" t="n">
        <v>45905</v>
      </c>
      <c r="D734" s="20" t="n">
        <v>45911</v>
      </c>
      <c r="E734" s="13" t="s">
        <v>150</v>
      </c>
      <c r="F734" s="13" t="s">
        <v>316</v>
      </c>
      <c r="G734" s="13" t="s">
        <v>177</v>
      </c>
      <c r="H734" s="13" t="s">
        <v>153</v>
      </c>
      <c r="I734" s="15" t="s">
        <v>154</v>
      </c>
      <c r="J734" s="15" t="s">
        <v>158</v>
      </c>
      <c r="K734" s="15" t="s">
        <v>159</v>
      </c>
      <c r="L734" s="15" t="s">
        <v>182</v>
      </c>
      <c r="M734" s="21" t="n">
        <v>7</v>
      </c>
      <c r="N734" s="22" t="n">
        <v>115</v>
      </c>
      <c r="O734" s="22" t="n">
        <v>52</v>
      </c>
      <c r="P734" s="22" t="n">
        <f aca="false">ROUND(M734*N734*(1-T734),2)</f>
        <v>805</v>
      </c>
      <c r="Q734" s="22" t="n">
        <f aca="false">ROUND(M734*O734,2)</f>
        <v>364</v>
      </c>
      <c r="R734" s="22" t="n">
        <f aca="false">P734-Q734</f>
        <v>441</v>
      </c>
      <c r="S734" s="23" t="n">
        <f aca="false">IF(P734=0,0,R734/P734)</f>
        <v>0.547826086956522</v>
      </c>
      <c r="T734" s="23" t="n">
        <v>0</v>
      </c>
    </row>
    <row r="735" customFormat="false" ht="15" hidden="false" customHeight="false" outlineLevel="0" collapsed="false">
      <c r="A735" s="24" t="n">
        <v>734</v>
      </c>
      <c r="B735" s="9" t="s">
        <v>1101</v>
      </c>
      <c r="C735" s="25" t="n">
        <v>45905</v>
      </c>
      <c r="D735" s="25" t="n">
        <v>45911</v>
      </c>
      <c r="E735" s="9" t="s">
        <v>150</v>
      </c>
      <c r="F735" s="9" t="s">
        <v>239</v>
      </c>
      <c r="G735" s="9" t="s">
        <v>177</v>
      </c>
      <c r="H735" s="9" t="s">
        <v>208</v>
      </c>
      <c r="I735" s="17" t="s">
        <v>242</v>
      </c>
      <c r="J735" s="17" t="s">
        <v>158</v>
      </c>
      <c r="K735" s="17" t="s">
        <v>159</v>
      </c>
      <c r="L735" s="17" t="s">
        <v>160</v>
      </c>
      <c r="M735" s="26" t="n">
        <v>3</v>
      </c>
      <c r="N735" s="27" t="n">
        <v>389</v>
      </c>
      <c r="O735" s="27" t="n">
        <v>235</v>
      </c>
      <c r="P735" s="27" t="n">
        <f aca="false">ROUND(M735*N735*(1-T735),2)</f>
        <v>1167</v>
      </c>
      <c r="Q735" s="27" t="n">
        <f aca="false">ROUND(M735*O735,2)</f>
        <v>705</v>
      </c>
      <c r="R735" s="27" t="n">
        <f aca="false">P735-Q735</f>
        <v>462</v>
      </c>
      <c r="S735" s="28" t="n">
        <f aca="false">IF(P735=0,0,R735/P735)</f>
        <v>0.395886889460154</v>
      </c>
      <c r="T735" s="28" t="n">
        <v>0</v>
      </c>
    </row>
    <row r="736" customFormat="false" ht="15" hidden="false" customHeight="false" outlineLevel="0" collapsed="false">
      <c r="A736" s="19" t="n">
        <v>735</v>
      </c>
      <c r="B736" s="13" t="s">
        <v>1102</v>
      </c>
      <c r="C736" s="20" t="n">
        <v>45905</v>
      </c>
      <c r="D736" s="20" t="n">
        <v>45910</v>
      </c>
      <c r="E736" s="13" t="s">
        <v>150</v>
      </c>
      <c r="F736" s="13" t="s">
        <v>933</v>
      </c>
      <c r="G736" s="13" t="s">
        <v>152</v>
      </c>
      <c r="H736" s="13" t="s">
        <v>186</v>
      </c>
      <c r="I736" s="15" t="s">
        <v>477</v>
      </c>
      <c r="J736" s="15" t="s">
        <v>155</v>
      </c>
      <c r="K736" s="15" t="s">
        <v>288</v>
      </c>
      <c r="L736" s="15" t="s">
        <v>312</v>
      </c>
      <c r="M736" s="21" t="n">
        <v>3</v>
      </c>
      <c r="N736" s="22" t="n">
        <v>75</v>
      </c>
      <c r="O736" s="22" t="n">
        <v>38</v>
      </c>
      <c r="P736" s="22" t="n">
        <f aca="false">ROUND(M736*N736*(1-T736),2)</f>
        <v>225</v>
      </c>
      <c r="Q736" s="22" t="n">
        <f aca="false">ROUND(M736*O736,2)</f>
        <v>114</v>
      </c>
      <c r="R736" s="22" t="n">
        <f aca="false">P736-Q736</f>
        <v>111</v>
      </c>
      <c r="S736" s="23" t="n">
        <f aca="false">IF(P736=0,0,R736/P736)</f>
        <v>0.493333333333333</v>
      </c>
      <c r="T736" s="23" t="n">
        <v>0</v>
      </c>
    </row>
    <row r="737" customFormat="false" ht="15" hidden="false" customHeight="false" outlineLevel="0" collapsed="false">
      <c r="A737" s="24" t="n">
        <v>736</v>
      </c>
      <c r="B737" s="9" t="s">
        <v>1103</v>
      </c>
      <c r="C737" s="25" t="n">
        <v>45905</v>
      </c>
      <c r="D737" s="25" t="n">
        <v>45907</v>
      </c>
      <c r="E737" s="9" t="s">
        <v>184</v>
      </c>
      <c r="F737" s="9" t="s">
        <v>750</v>
      </c>
      <c r="G737" s="9" t="s">
        <v>169</v>
      </c>
      <c r="H737" s="9" t="s">
        <v>170</v>
      </c>
      <c r="I737" s="17" t="s">
        <v>171</v>
      </c>
      <c r="J737" s="17" t="s">
        <v>155</v>
      </c>
      <c r="K737" s="17" t="s">
        <v>215</v>
      </c>
      <c r="L737" s="17" t="s">
        <v>216</v>
      </c>
      <c r="M737" s="26" t="n">
        <v>3</v>
      </c>
      <c r="N737" s="27" t="n">
        <v>210</v>
      </c>
      <c r="O737" s="27" t="n">
        <v>132</v>
      </c>
      <c r="P737" s="27" t="n">
        <f aca="false">ROUND(M737*N737*(1-T737),2)</f>
        <v>504</v>
      </c>
      <c r="Q737" s="27" t="n">
        <f aca="false">ROUND(M737*O737,2)</f>
        <v>396</v>
      </c>
      <c r="R737" s="27" t="n">
        <f aca="false">P737-Q737</f>
        <v>108</v>
      </c>
      <c r="S737" s="28" t="n">
        <f aca="false">IF(P737=0,0,R737/P737)</f>
        <v>0.214285714285714</v>
      </c>
      <c r="T737" s="28" t="n">
        <v>0.2</v>
      </c>
    </row>
    <row r="738" customFormat="false" ht="15" hidden="false" customHeight="false" outlineLevel="0" collapsed="false">
      <c r="A738" s="19" t="n">
        <v>737</v>
      </c>
      <c r="B738" s="13" t="s">
        <v>1104</v>
      </c>
      <c r="C738" s="20" t="n">
        <v>45905</v>
      </c>
      <c r="D738" s="20" t="n">
        <v>45910</v>
      </c>
      <c r="E738" s="13" t="s">
        <v>150</v>
      </c>
      <c r="F738" s="13" t="s">
        <v>254</v>
      </c>
      <c r="G738" s="13" t="s">
        <v>177</v>
      </c>
      <c r="H738" s="13" t="s">
        <v>186</v>
      </c>
      <c r="I738" s="15" t="s">
        <v>187</v>
      </c>
      <c r="J738" s="15" t="s">
        <v>172</v>
      </c>
      <c r="K738" s="15" t="s">
        <v>173</v>
      </c>
      <c r="L738" s="15" t="s">
        <v>174</v>
      </c>
      <c r="M738" s="21" t="n">
        <v>2</v>
      </c>
      <c r="N738" s="22" t="n">
        <v>64</v>
      </c>
      <c r="O738" s="22" t="n">
        <v>49</v>
      </c>
      <c r="P738" s="22" t="n">
        <f aca="false">ROUND(M738*N738*(1-T738),2)</f>
        <v>128</v>
      </c>
      <c r="Q738" s="22" t="n">
        <f aca="false">ROUND(M738*O738,2)</f>
        <v>98</v>
      </c>
      <c r="R738" s="22" t="n">
        <f aca="false">P738-Q738</f>
        <v>30</v>
      </c>
      <c r="S738" s="23" t="n">
        <f aca="false">IF(P738=0,0,R738/P738)</f>
        <v>0.234375</v>
      </c>
      <c r="T738" s="23" t="n">
        <v>0</v>
      </c>
    </row>
    <row r="739" customFormat="false" ht="15" hidden="false" customHeight="false" outlineLevel="0" collapsed="false">
      <c r="A739" s="24" t="n">
        <v>738</v>
      </c>
      <c r="B739" s="9" t="s">
        <v>1105</v>
      </c>
      <c r="C739" s="25" t="n">
        <v>45906</v>
      </c>
      <c r="D739" s="25" t="n">
        <v>45909</v>
      </c>
      <c r="E739" s="9" t="s">
        <v>167</v>
      </c>
      <c r="F739" s="9" t="s">
        <v>785</v>
      </c>
      <c r="G739" s="9" t="s">
        <v>177</v>
      </c>
      <c r="H739" s="9" t="s">
        <v>208</v>
      </c>
      <c r="I739" s="17" t="s">
        <v>242</v>
      </c>
      <c r="J739" s="17" t="s">
        <v>155</v>
      </c>
      <c r="K739" s="17" t="s">
        <v>164</v>
      </c>
      <c r="L739" s="17" t="s">
        <v>165</v>
      </c>
      <c r="M739" s="26" t="n">
        <v>2</v>
      </c>
      <c r="N739" s="27" t="n">
        <v>920</v>
      </c>
      <c r="O739" s="27" t="n">
        <v>760</v>
      </c>
      <c r="P739" s="27" t="n">
        <f aca="false">ROUND(M739*N739*(1-T739),2)</f>
        <v>1472</v>
      </c>
      <c r="Q739" s="27" t="n">
        <f aca="false">ROUND(M739*O739,2)</f>
        <v>1520</v>
      </c>
      <c r="R739" s="27" t="n">
        <f aca="false">P739-Q739</f>
        <v>-48</v>
      </c>
      <c r="S739" s="28" t="n">
        <f aca="false">IF(P739=0,0,R739/P739)</f>
        <v>-0.0326086956521739</v>
      </c>
      <c r="T739" s="28" t="n">
        <v>0.2</v>
      </c>
    </row>
    <row r="740" customFormat="false" ht="15" hidden="false" customHeight="false" outlineLevel="0" collapsed="false">
      <c r="A740" s="19" t="n">
        <v>739</v>
      </c>
      <c r="B740" s="13" t="s">
        <v>1106</v>
      </c>
      <c r="C740" s="20" t="n">
        <v>45906</v>
      </c>
      <c r="D740" s="20" t="n">
        <v>45910</v>
      </c>
      <c r="E740" s="13" t="s">
        <v>150</v>
      </c>
      <c r="F740" s="13" t="s">
        <v>330</v>
      </c>
      <c r="G740" s="13" t="s">
        <v>169</v>
      </c>
      <c r="H740" s="13" t="s">
        <v>186</v>
      </c>
      <c r="I740" s="15" t="s">
        <v>187</v>
      </c>
      <c r="J740" s="15" t="s">
        <v>172</v>
      </c>
      <c r="K740" s="15" t="s">
        <v>191</v>
      </c>
      <c r="L740" s="15" t="s">
        <v>192</v>
      </c>
      <c r="M740" s="21" t="n">
        <v>4</v>
      </c>
      <c r="N740" s="22" t="n">
        <v>28</v>
      </c>
      <c r="O740" s="22" t="n">
        <v>13</v>
      </c>
      <c r="P740" s="22" t="n">
        <f aca="false">ROUND(M740*N740*(1-T740),2)</f>
        <v>106.4</v>
      </c>
      <c r="Q740" s="22" t="n">
        <f aca="false">ROUND(M740*O740,2)</f>
        <v>52</v>
      </c>
      <c r="R740" s="22" t="n">
        <f aca="false">P740-Q740</f>
        <v>54.4</v>
      </c>
      <c r="S740" s="23" t="n">
        <f aca="false">IF(P740=0,0,R740/P740)</f>
        <v>0.511278195488722</v>
      </c>
      <c r="T740" s="23" t="n">
        <v>0.05</v>
      </c>
    </row>
    <row r="741" customFormat="false" ht="15" hidden="false" customHeight="false" outlineLevel="0" collapsed="false">
      <c r="A741" s="24" t="n">
        <v>740</v>
      </c>
      <c r="B741" s="9" t="s">
        <v>1107</v>
      </c>
      <c r="C741" s="25" t="n">
        <v>45906</v>
      </c>
      <c r="D741" s="25" t="n">
        <v>45908</v>
      </c>
      <c r="E741" s="9" t="s">
        <v>167</v>
      </c>
      <c r="F741" s="9" t="s">
        <v>946</v>
      </c>
      <c r="G741" s="9" t="s">
        <v>177</v>
      </c>
      <c r="H741" s="9" t="s">
        <v>186</v>
      </c>
      <c r="I741" s="17" t="s">
        <v>203</v>
      </c>
      <c r="J741" s="17" t="s">
        <v>158</v>
      </c>
      <c r="K741" s="17" t="s">
        <v>210</v>
      </c>
      <c r="L741" s="17" t="s">
        <v>265</v>
      </c>
      <c r="M741" s="26" t="n">
        <v>4</v>
      </c>
      <c r="N741" s="27" t="n">
        <v>790</v>
      </c>
      <c r="O741" s="27" t="n">
        <v>645</v>
      </c>
      <c r="P741" s="27" t="n">
        <f aca="false">ROUND(M741*N741*(1-T741),2)</f>
        <v>2528</v>
      </c>
      <c r="Q741" s="27" t="n">
        <f aca="false">ROUND(M741*O741,2)</f>
        <v>2580</v>
      </c>
      <c r="R741" s="27" t="n">
        <f aca="false">P741-Q741</f>
        <v>-52</v>
      </c>
      <c r="S741" s="28" t="n">
        <f aca="false">IF(P741=0,0,R741/P741)</f>
        <v>-0.0205696202531646</v>
      </c>
      <c r="T741" s="28" t="n">
        <v>0.2</v>
      </c>
    </row>
    <row r="742" customFormat="false" ht="15" hidden="false" customHeight="false" outlineLevel="0" collapsed="false">
      <c r="A742" s="19" t="n">
        <v>741</v>
      </c>
      <c r="B742" s="13" t="s">
        <v>1108</v>
      </c>
      <c r="C742" s="20" t="n">
        <v>45906</v>
      </c>
      <c r="D742" s="20" t="n">
        <v>45910</v>
      </c>
      <c r="E742" s="13" t="s">
        <v>150</v>
      </c>
      <c r="F742" s="13" t="s">
        <v>392</v>
      </c>
      <c r="G742" s="13" t="s">
        <v>152</v>
      </c>
      <c r="H742" s="13" t="s">
        <v>153</v>
      </c>
      <c r="I742" s="15" t="s">
        <v>154</v>
      </c>
      <c r="J742" s="15" t="s">
        <v>158</v>
      </c>
      <c r="K742" s="15" t="s">
        <v>199</v>
      </c>
      <c r="L742" s="15" t="s">
        <v>259</v>
      </c>
      <c r="M742" s="21" t="n">
        <v>6</v>
      </c>
      <c r="N742" s="22" t="n">
        <v>320</v>
      </c>
      <c r="O742" s="22" t="n">
        <v>185</v>
      </c>
      <c r="P742" s="22" t="n">
        <f aca="false">ROUND(M742*N742*(1-T742),2)</f>
        <v>1824</v>
      </c>
      <c r="Q742" s="22" t="n">
        <f aca="false">ROUND(M742*O742,2)</f>
        <v>1110</v>
      </c>
      <c r="R742" s="22" t="n">
        <f aca="false">P742-Q742</f>
        <v>714</v>
      </c>
      <c r="S742" s="23" t="n">
        <f aca="false">IF(P742=0,0,R742/P742)</f>
        <v>0.391447368421053</v>
      </c>
      <c r="T742" s="23" t="n">
        <v>0.05</v>
      </c>
    </row>
    <row r="743" customFormat="false" ht="15" hidden="false" customHeight="false" outlineLevel="0" collapsed="false">
      <c r="A743" s="24" t="n">
        <v>742</v>
      </c>
      <c r="B743" s="9" t="s">
        <v>1108</v>
      </c>
      <c r="C743" s="25" t="n">
        <v>45906</v>
      </c>
      <c r="D743" s="25" t="n">
        <v>45910</v>
      </c>
      <c r="E743" s="9" t="s">
        <v>150</v>
      </c>
      <c r="F743" s="9" t="s">
        <v>392</v>
      </c>
      <c r="G743" s="9" t="s">
        <v>152</v>
      </c>
      <c r="H743" s="9" t="s">
        <v>153</v>
      </c>
      <c r="I743" s="17" t="s">
        <v>154</v>
      </c>
      <c r="J743" s="17" t="s">
        <v>172</v>
      </c>
      <c r="K743" s="17" t="s">
        <v>204</v>
      </c>
      <c r="L743" s="17" t="s">
        <v>205</v>
      </c>
      <c r="M743" s="26" t="n">
        <v>3</v>
      </c>
      <c r="N743" s="27" t="n">
        <v>195</v>
      </c>
      <c r="O743" s="27" t="n">
        <v>122</v>
      </c>
      <c r="P743" s="27" t="n">
        <f aca="false">ROUND(M743*N743*(1-T743),2)</f>
        <v>585</v>
      </c>
      <c r="Q743" s="27" t="n">
        <f aca="false">ROUND(M743*O743,2)</f>
        <v>366</v>
      </c>
      <c r="R743" s="27" t="n">
        <f aca="false">P743-Q743</f>
        <v>219</v>
      </c>
      <c r="S743" s="28" t="n">
        <f aca="false">IF(P743=0,0,R743/P743)</f>
        <v>0.374358974358974</v>
      </c>
      <c r="T743" s="28" t="n">
        <v>0</v>
      </c>
    </row>
    <row r="744" customFormat="false" ht="15" hidden="false" customHeight="false" outlineLevel="0" collapsed="false">
      <c r="A744" s="19" t="n">
        <v>743</v>
      </c>
      <c r="B744" s="13" t="s">
        <v>1109</v>
      </c>
      <c r="C744" s="20" t="n">
        <v>45907</v>
      </c>
      <c r="D744" s="20" t="n">
        <v>45909</v>
      </c>
      <c r="E744" s="13" t="s">
        <v>167</v>
      </c>
      <c r="F744" s="13" t="s">
        <v>629</v>
      </c>
      <c r="G744" s="13" t="s">
        <v>169</v>
      </c>
      <c r="H744" s="13" t="s">
        <v>208</v>
      </c>
      <c r="I744" s="15" t="s">
        <v>242</v>
      </c>
      <c r="J744" s="15" t="s">
        <v>158</v>
      </c>
      <c r="K744" s="15" t="s">
        <v>243</v>
      </c>
      <c r="L744" s="15" t="s">
        <v>244</v>
      </c>
      <c r="M744" s="21" t="n">
        <v>1</v>
      </c>
      <c r="N744" s="22" t="n">
        <v>980</v>
      </c>
      <c r="O744" s="22" t="n">
        <v>610</v>
      </c>
      <c r="P744" s="22" t="n">
        <f aca="false">ROUND(M744*N744*(1-T744),2)</f>
        <v>784</v>
      </c>
      <c r="Q744" s="22" t="n">
        <f aca="false">ROUND(M744*O744,2)</f>
        <v>610</v>
      </c>
      <c r="R744" s="22" t="n">
        <f aca="false">P744-Q744</f>
        <v>174</v>
      </c>
      <c r="S744" s="23" t="n">
        <f aca="false">IF(P744=0,0,R744/P744)</f>
        <v>0.221938775510204</v>
      </c>
      <c r="T744" s="23" t="n">
        <v>0.2</v>
      </c>
    </row>
    <row r="745" customFormat="false" ht="15" hidden="false" customHeight="false" outlineLevel="0" collapsed="false">
      <c r="A745" s="24" t="n">
        <v>744</v>
      </c>
      <c r="B745" s="9" t="s">
        <v>1110</v>
      </c>
      <c r="C745" s="25" t="n">
        <v>45907</v>
      </c>
      <c r="D745" s="25" t="n">
        <v>45907</v>
      </c>
      <c r="E745" s="9" t="s">
        <v>179</v>
      </c>
      <c r="F745" s="9" t="s">
        <v>1111</v>
      </c>
      <c r="G745" s="9" t="s">
        <v>169</v>
      </c>
      <c r="H745" s="9" t="s">
        <v>153</v>
      </c>
      <c r="I745" s="17" t="s">
        <v>154</v>
      </c>
      <c r="J745" s="17" t="s">
        <v>158</v>
      </c>
      <c r="K745" s="17" t="s">
        <v>159</v>
      </c>
      <c r="L745" s="17" t="s">
        <v>248</v>
      </c>
      <c r="M745" s="26" t="n">
        <v>5</v>
      </c>
      <c r="N745" s="27" t="n">
        <v>165</v>
      </c>
      <c r="O745" s="27" t="n">
        <v>78</v>
      </c>
      <c r="P745" s="27" t="n">
        <f aca="false">ROUND(M745*N745*(1-T745),2)</f>
        <v>825</v>
      </c>
      <c r="Q745" s="27" t="n">
        <f aca="false">ROUND(M745*O745,2)</f>
        <v>390</v>
      </c>
      <c r="R745" s="27" t="n">
        <f aca="false">P745-Q745</f>
        <v>435</v>
      </c>
      <c r="S745" s="28" t="n">
        <f aca="false">IF(P745=0,0,R745/P745)</f>
        <v>0.527272727272727</v>
      </c>
      <c r="T745" s="28" t="n">
        <v>0</v>
      </c>
    </row>
    <row r="746" customFormat="false" ht="15" hidden="false" customHeight="false" outlineLevel="0" collapsed="false">
      <c r="A746" s="19" t="n">
        <v>745</v>
      </c>
      <c r="B746" s="13" t="s">
        <v>1112</v>
      </c>
      <c r="C746" s="20" t="n">
        <v>45907</v>
      </c>
      <c r="D746" s="20" t="n">
        <v>45911</v>
      </c>
      <c r="E746" s="13" t="s">
        <v>150</v>
      </c>
      <c r="F746" s="13" t="s">
        <v>226</v>
      </c>
      <c r="G746" s="13" t="s">
        <v>177</v>
      </c>
      <c r="H746" s="13" t="s">
        <v>153</v>
      </c>
      <c r="I746" s="15" t="s">
        <v>236</v>
      </c>
      <c r="J746" s="15" t="s">
        <v>172</v>
      </c>
      <c r="K746" s="15" t="s">
        <v>191</v>
      </c>
      <c r="L746" s="15" t="s">
        <v>192</v>
      </c>
      <c r="M746" s="21" t="n">
        <v>3</v>
      </c>
      <c r="N746" s="22" t="n">
        <v>28</v>
      </c>
      <c r="O746" s="22" t="n">
        <v>13</v>
      </c>
      <c r="P746" s="22" t="n">
        <f aca="false">ROUND(M746*N746*(1-T746),2)</f>
        <v>84</v>
      </c>
      <c r="Q746" s="22" t="n">
        <f aca="false">ROUND(M746*O746,2)</f>
        <v>39</v>
      </c>
      <c r="R746" s="22" t="n">
        <f aca="false">P746-Q746</f>
        <v>45</v>
      </c>
      <c r="S746" s="23" t="n">
        <f aca="false">IF(P746=0,0,R746/P746)</f>
        <v>0.535714285714286</v>
      </c>
      <c r="T746" s="23" t="n">
        <v>0</v>
      </c>
    </row>
    <row r="747" customFormat="false" ht="15" hidden="false" customHeight="false" outlineLevel="0" collapsed="false">
      <c r="A747" s="24" t="n">
        <v>746</v>
      </c>
      <c r="B747" s="9" t="s">
        <v>1113</v>
      </c>
      <c r="C747" s="25" t="n">
        <v>45907</v>
      </c>
      <c r="D747" s="25" t="n">
        <v>45911</v>
      </c>
      <c r="E747" s="9" t="s">
        <v>150</v>
      </c>
      <c r="F747" s="9" t="s">
        <v>730</v>
      </c>
      <c r="G747" s="9" t="s">
        <v>177</v>
      </c>
      <c r="H747" s="9" t="s">
        <v>153</v>
      </c>
      <c r="I747" s="17" t="s">
        <v>154</v>
      </c>
      <c r="J747" s="17" t="s">
        <v>155</v>
      </c>
      <c r="K747" s="17" t="s">
        <v>164</v>
      </c>
      <c r="L747" s="17" t="s">
        <v>165</v>
      </c>
      <c r="M747" s="26" t="n">
        <v>1</v>
      </c>
      <c r="N747" s="27" t="n">
        <v>920</v>
      </c>
      <c r="O747" s="27" t="n">
        <v>760</v>
      </c>
      <c r="P747" s="27" t="n">
        <f aca="false">ROUND(M747*N747*(1-T747),2)</f>
        <v>736</v>
      </c>
      <c r="Q747" s="27" t="n">
        <f aca="false">ROUND(M747*O747,2)</f>
        <v>760</v>
      </c>
      <c r="R747" s="27" t="n">
        <f aca="false">P747-Q747</f>
        <v>-24</v>
      </c>
      <c r="S747" s="28" t="n">
        <f aca="false">IF(P747=0,0,R747/P747)</f>
        <v>-0.0326086956521739</v>
      </c>
      <c r="T747" s="28" t="n">
        <v>0.2</v>
      </c>
    </row>
    <row r="748" customFormat="false" ht="15" hidden="false" customHeight="false" outlineLevel="0" collapsed="false">
      <c r="A748" s="19" t="n">
        <v>747</v>
      </c>
      <c r="B748" s="13" t="s">
        <v>1114</v>
      </c>
      <c r="C748" s="20" t="n">
        <v>45909</v>
      </c>
      <c r="D748" s="20" t="n">
        <v>45915</v>
      </c>
      <c r="E748" s="13" t="s">
        <v>150</v>
      </c>
      <c r="F748" s="13" t="s">
        <v>924</v>
      </c>
      <c r="G748" s="13" t="s">
        <v>177</v>
      </c>
      <c r="H748" s="13" t="s">
        <v>153</v>
      </c>
      <c r="I748" s="15" t="s">
        <v>154</v>
      </c>
      <c r="J748" s="15" t="s">
        <v>155</v>
      </c>
      <c r="K748" s="15" t="s">
        <v>288</v>
      </c>
      <c r="L748" s="15" t="s">
        <v>289</v>
      </c>
      <c r="M748" s="21" t="n">
        <v>2</v>
      </c>
      <c r="N748" s="22" t="n">
        <v>185</v>
      </c>
      <c r="O748" s="22" t="n">
        <v>110</v>
      </c>
      <c r="P748" s="22" t="n">
        <f aca="false">ROUND(M748*N748*(1-T748),2)</f>
        <v>314.5</v>
      </c>
      <c r="Q748" s="22" t="n">
        <f aca="false">ROUND(M748*O748,2)</f>
        <v>220</v>
      </c>
      <c r="R748" s="22" t="n">
        <f aca="false">P748-Q748</f>
        <v>94.5</v>
      </c>
      <c r="S748" s="23" t="n">
        <f aca="false">IF(P748=0,0,R748/P748)</f>
        <v>0.300476947535771</v>
      </c>
      <c r="T748" s="23" t="n">
        <v>0.15</v>
      </c>
    </row>
    <row r="749" customFormat="false" ht="15" hidden="false" customHeight="false" outlineLevel="0" collapsed="false">
      <c r="A749" s="24" t="n">
        <v>748</v>
      </c>
      <c r="B749" s="9" t="s">
        <v>1115</v>
      </c>
      <c r="C749" s="25" t="n">
        <v>45909</v>
      </c>
      <c r="D749" s="25" t="n">
        <v>45915</v>
      </c>
      <c r="E749" s="9" t="s">
        <v>150</v>
      </c>
      <c r="F749" s="9" t="s">
        <v>750</v>
      </c>
      <c r="G749" s="9" t="s">
        <v>169</v>
      </c>
      <c r="H749" s="9" t="s">
        <v>153</v>
      </c>
      <c r="I749" s="17" t="s">
        <v>163</v>
      </c>
      <c r="J749" s="17" t="s">
        <v>155</v>
      </c>
      <c r="K749" s="17" t="s">
        <v>215</v>
      </c>
      <c r="L749" s="17" t="s">
        <v>292</v>
      </c>
      <c r="M749" s="26" t="n">
        <v>2</v>
      </c>
      <c r="N749" s="27" t="n">
        <v>425</v>
      </c>
      <c r="O749" s="27" t="n">
        <v>265</v>
      </c>
      <c r="P749" s="27" t="n">
        <f aca="false">ROUND(M749*N749*(1-T749),2)</f>
        <v>765</v>
      </c>
      <c r="Q749" s="27" t="n">
        <f aca="false">ROUND(M749*O749,2)</f>
        <v>530</v>
      </c>
      <c r="R749" s="27" t="n">
        <f aca="false">P749-Q749</f>
        <v>235</v>
      </c>
      <c r="S749" s="28" t="n">
        <f aca="false">IF(P749=0,0,R749/P749)</f>
        <v>0.30718954248366</v>
      </c>
      <c r="T749" s="28" t="n">
        <v>0.1</v>
      </c>
    </row>
    <row r="750" customFormat="false" ht="15" hidden="false" customHeight="false" outlineLevel="0" collapsed="false">
      <c r="A750" s="19" t="n">
        <v>749</v>
      </c>
      <c r="B750" s="13" t="s">
        <v>1116</v>
      </c>
      <c r="C750" s="20" t="n">
        <v>45909</v>
      </c>
      <c r="D750" s="20" t="n">
        <v>45913</v>
      </c>
      <c r="E750" s="13" t="s">
        <v>150</v>
      </c>
      <c r="F750" s="13" t="s">
        <v>701</v>
      </c>
      <c r="G750" s="13" t="s">
        <v>177</v>
      </c>
      <c r="H750" s="13" t="s">
        <v>170</v>
      </c>
      <c r="I750" s="15" t="s">
        <v>171</v>
      </c>
      <c r="J750" s="15" t="s">
        <v>158</v>
      </c>
      <c r="K750" s="15" t="s">
        <v>199</v>
      </c>
      <c r="L750" s="15" t="s">
        <v>259</v>
      </c>
      <c r="M750" s="21" t="n">
        <v>4</v>
      </c>
      <c r="N750" s="22" t="n">
        <v>320</v>
      </c>
      <c r="O750" s="22" t="n">
        <v>185</v>
      </c>
      <c r="P750" s="22" t="n">
        <f aca="false">ROUND(M750*N750*(1-T750),2)</f>
        <v>1216</v>
      </c>
      <c r="Q750" s="22" t="n">
        <f aca="false">ROUND(M750*O750,2)</f>
        <v>740</v>
      </c>
      <c r="R750" s="22" t="n">
        <f aca="false">P750-Q750</f>
        <v>476</v>
      </c>
      <c r="S750" s="23" t="n">
        <f aca="false">IF(P750=0,0,R750/P750)</f>
        <v>0.391447368421053</v>
      </c>
      <c r="T750" s="23" t="n">
        <v>0.05</v>
      </c>
    </row>
    <row r="751" customFormat="false" ht="15" hidden="false" customHeight="false" outlineLevel="0" collapsed="false">
      <c r="A751" s="24" t="n">
        <v>750</v>
      </c>
      <c r="B751" s="9" t="s">
        <v>1116</v>
      </c>
      <c r="C751" s="25" t="n">
        <v>45909</v>
      </c>
      <c r="D751" s="25" t="n">
        <v>45913</v>
      </c>
      <c r="E751" s="9" t="s">
        <v>150</v>
      </c>
      <c r="F751" s="9" t="s">
        <v>701</v>
      </c>
      <c r="G751" s="9" t="s">
        <v>177</v>
      </c>
      <c r="H751" s="9" t="s">
        <v>170</v>
      </c>
      <c r="I751" s="17" t="s">
        <v>171</v>
      </c>
      <c r="J751" s="17" t="s">
        <v>172</v>
      </c>
      <c r="K751" s="17" t="s">
        <v>195</v>
      </c>
      <c r="L751" s="17" t="s">
        <v>196</v>
      </c>
      <c r="M751" s="26" t="n">
        <v>3</v>
      </c>
      <c r="N751" s="27" t="n">
        <v>58</v>
      </c>
      <c r="O751" s="27" t="n">
        <v>31</v>
      </c>
      <c r="P751" s="27" t="n">
        <f aca="false">ROUND(M751*N751*(1-T751),2)</f>
        <v>156.6</v>
      </c>
      <c r="Q751" s="27" t="n">
        <f aca="false">ROUND(M751*O751,2)</f>
        <v>93</v>
      </c>
      <c r="R751" s="27" t="n">
        <f aca="false">P751-Q751</f>
        <v>63.6</v>
      </c>
      <c r="S751" s="28" t="n">
        <f aca="false">IF(P751=0,0,R751/P751)</f>
        <v>0.406130268199234</v>
      </c>
      <c r="T751" s="28" t="n">
        <v>0.1</v>
      </c>
    </row>
    <row r="752" customFormat="false" ht="15" hidden="false" customHeight="false" outlineLevel="0" collapsed="false">
      <c r="A752" s="19" t="n">
        <v>751</v>
      </c>
      <c r="B752" s="13" t="s">
        <v>1117</v>
      </c>
      <c r="C752" s="20" t="n">
        <v>45910</v>
      </c>
      <c r="D752" s="20" t="n">
        <v>45913</v>
      </c>
      <c r="E752" s="13" t="s">
        <v>167</v>
      </c>
      <c r="F752" s="13" t="s">
        <v>246</v>
      </c>
      <c r="G752" s="13" t="s">
        <v>169</v>
      </c>
      <c r="H752" s="13" t="s">
        <v>170</v>
      </c>
      <c r="I752" s="15" t="s">
        <v>229</v>
      </c>
      <c r="J752" s="15" t="s">
        <v>158</v>
      </c>
      <c r="K752" s="15" t="s">
        <v>159</v>
      </c>
      <c r="L752" s="15" t="s">
        <v>248</v>
      </c>
      <c r="M752" s="21" t="n">
        <v>1</v>
      </c>
      <c r="N752" s="22" t="n">
        <v>165</v>
      </c>
      <c r="O752" s="22" t="n">
        <v>78</v>
      </c>
      <c r="P752" s="22" t="n">
        <f aca="false">ROUND(M752*N752*(1-T752),2)</f>
        <v>148.5</v>
      </c>
      <c r="Q752" s="22" t="n">
        <f aca="false">ROUND(M752*O752,2)</f>
        <v>78</v>
      </c>
      <c r="R752" s="22" t="n">
        <f aca="false">P752-Q752</f>
        <v>70.5</v>
      </c>
      <c r="S752" s="23" t="n">
        <f aca="false">IF(P752=0,0,R752/P752)</f>
        <v>0.474747474747475</v>
      </c>
      <c r="T752" s="23" t="n">
        <v>0.1</v>
      </c>
    </row>
    <row r="753" customFormat="false" ht="15" hidden="false" customHeight="false" outlineLevel="0" collapsed="false">
      <c r="A753" s="24" t="n">
        <v>752</v>
      </c>
      <c r="B753" s="9" t="s">
        <v>1118</v>
      </c>
      <c r="C753" s="25" t="n">
        <v>45910</v>
      </c>
      <c r="D753" s="25" t="n">
        <v>45912</v>
      </c>
      <c r="E753" s="9" t="s">
        <v>167</v>
      </c>
      <c r="F753" s="9" t="s">
        <v>441</v>
      </c>
      <c r="G753" s="9" t="s">
        <v>177</v>
      </c>
      <c r="H753" s="9" t="s">
        <v>208</v>
      </c>
      <c r="I753" s="17" t="s">
        <v>242</v>
      </c>
      <c r="J753" s="17" t="s">
        <v>158</v>
      </c>
      <c r="K753" s="17" t="s">
        <v>159</v>
      </c>
      <c r="L753" s="17" t="s">
        <v>182</v>
      </c>
      <c r="M753" s="26" t="n">
        <v>2</v>
      </c>
      <c r="N753" s="27" t="n">
        <v>115</v>
      </c>
      <c r="O753" s="27" t="n">
        <v>52</v>
      </c>
      <c r="P753" s="27" t="n">
        <f aca="false">ROUND(M753*N753*(1-T753),2)</f>
        <v>230</v>
      </c>
      <c r="Q753" s="27" t="n">
        <f aca="false">ROUND(M753*O753,2)</f>
        <v>104</v>
      </c>
      <c r="R753" s="27" t="n">
        <f aca="false">P753-Q753</f>
        <v>126</v>
      </c>
      <c r="S753" s="28" t="n">
        <f aca="false">IF(P753=0,0,R753/P753)</f>
        <v>0.547826086956522</v>
      </c>
      <c r="T753" s="28" t="n">
        <v>0</v>
      </c>
    </row>
    <row r="754" customFormat="false" ht="15" hidden="false" customHeight="false" outlineLevel="0" collapsed="false">
      <c r="A754" s="19" t="n">
        <v>753</v>
      </c>
      <c r="B754" s="13" t="s">
        <v>1119</v>
      </c>
      <c r="C754" s="20" t="n">
        <v>45911</v>
      </c>
      <c r="D754" s="20" t="n">
        <v>45916</v>
      </c>
      <c r="E754" s="13" t="s">
        <v>150</v>
      </c>
      <c r="F754" s="13" t="s">
        <v>738</v>
      </c>
      <c r="G754" s="13" t="s">
        <v>169</v>
      </c>
      <c r="H754" s="13" t="s">
        <v>153</v>
      </c>
      <c r="I754" s="15" t="s">
        <v>154</v>
      </c>
      <c r="J754" s="15" t="s">
        <v>172</v>
      </c>
      <c r="K754" s="15" t="s">
        <v>204</v>
      </c>
      <c r="L754" s="15" t="s">
        <v>205</v>
      </c>
      <c r="M754" s="21" t="n">
        <v>6</v>
      </c>
      <c r="N754" s="22" t="n">
        <v>195</v>
      </c>
      <c r="O754" s="22" t="n">
        <v>122</v>
      </c>
      <c r="P754" s="22" t="n">
        <f aca="false">ROUND(M754*N754*(1-T754),2)</f>
        <v>994.5</v>
      </c>
      <c r="Q754" s="22" t="n">
        <f aca="false">ROUND(M754*O754,2)</f>
        <v>732</v>
      </c>
      <c r="R754" s="22" t="n">
        <f aca="false">P754-Q754</f>
        <v>262.5</v>
      </c>
      <c r="S754" s="23" t="n">
        <f aca="false">IF(P754=0,0,R754/P754)</f>
        <v>0.26395173453997</v>
      </c>
      <c r="T754" s="23" t="n">
        <v>0.15</v>
      </c>
    </row>
    <row r="755" customFormat="false" ht="15" hidden="false" customHeight="false" outlineLevel="0" collapsed="false">
      <c r="A755" s="24" t="n">
        <v>754</v>
      </c>
      <c r="B755" s="9" t="s">
        <v>1120</v>
      </c>
      <c r="C755" s="25" t="n">
        <v>45911</v>
      </c>
      <c r="D755" s="25" t="n">
        <v>45917</v>
      </c>
      <c r="E755" s="9" t="s">
        <v>150</v>
      </c>
      <c r="F755" s="9" t="s">
        <v>471</v>
      </c>
      <c r="G755" s="9" t="s">
        <v>177</v>
      </c>
      <c r="H755" s="9" t="s">
        <v>170</v>
      </c>
      <c r="I755" s="17" t="s">
        <v>229</v>
      </c>
      <c r="J755" s="17" t="s">
        <v>158</v>
      </c>
      <c r="K755" s="17" t="s">
        <v>243</v>
      </c>
      <c r="L755" s="17" t="s">
        <v>276</v>
      </c>
      <c r="M755" s="26" t="n">
        <v>3</v>
      </c>
      <c r="N755" s="27" t="n">
        <v>1250</v>
      </c>
      <c r="O755" s="27" t="n">
        <v>780</v>
      </c>
      <c r="P755" s="27" t="n">
        <f aca="false">ROUND(M755*N755*(1-T755),2)</f>
        <v>3750</v>
      </c>
      <c r="Q755" s="27" t="n">
        <f aca="false">ROUND(M755*O755,2)</f>
        <v>2340</v>
      </c>
      <c r="R755" s="27" t="n">
        <f aca="false">P755-Q755</f>
        <v>1410</v>
      </c>
      <c r="S755" s="28" t="n">
        <f aca="false">IF(P755=0,0,R755/P755)</f>
        <v>0.376</v>
      </c>
      <c r="T755" s="28" t="n">
        <v>0</v>
      </c>
    </row>
    <row r="756" customFormat="false" ht="15" hidden="false" customHeight="false" outlineLevel="0" collapsed="false">
      <c r="A756" s="19" t="n">
        <v>755</v>
      </c>
      <c r="B756" s="13" t="s">
        <v>1121</v>
      </c>
      <c r="C756" s="20" t="n">
        <v>45911</v>
      </c>
      <c r="D756" s="20" t="n">
        <v>45916</v>
      </c>
      <c r="E756" s="13" t="s">
        <v>150</v>
      </c>
      <c r="F756" s="13" t="s">
        <v>682</v>
      </c>
      <c r="G756" s="13" t="s">
        <v>152</v>
      </c>
      <c r="H756" s="13" t="s">
        <v>170</v>
      </c>
      <c r="I756" s="15" t="s">
        <v>171</v>
      </c>
      <c r="J756" s="15" t="s">
        <v>155</v>
      </c>
      <c r="K756" s="15" t="s">
        <v>215</v>
      </c>
      <c r="L756" s="15" t="s">
        <v>216</v>
      </c>
      <c r="M756" s="21" t="n">
        <v>1</v>
      </c>
      <c r="N756" s="22" t="n">
        <v>210</v>
      </c>
      <c r="O756" s="22" t="n">
        <v>132</v>
      </c>
      <c r="P756" s="22" t="n">
        <f aca="false">ROUND(M756*N756*(1-T756),2)</f>
        <v>178.5</v>
      </c>
      <c r="Q756" s="22" t="n">
        <f aca="false">ROUND(M756*O756,2)</f>
        <v>132</v>
      </c>
      <c r="R756" s="22" t="n">
        <f aca="false">P756-Q756</f>
        <v>46.5</v>
      </c>
      <c r="S756" s="23" t="n">
        <f aca="false">IF(P756=0,0,R756/P756)</f>
        <v>0.260504201680672</v>
      </c>
      <c r="T756" s="23" t="n">
        <v>0.15</v>
      </c>
    </row>
    <row r="757" customFormat="false" ht="15" hidden="false" customHeight="false" outlineLevel="0" collapsed="false">
      <c r="A757" s="24" t="n">
        <v>756</v>
      </c>
      <c r="B757" s="9" t="s">
        <v>1122</v>
      </c>
      <c r="C757" s="25" t="n">
        <v>45912</v>
      </c>
      <c r="D757" s="25" t="n">
        <v>45914</v>
      </c>
      <c r="E757" s="9" t="s">
        <v>167</v>
      </c>
      <c r="F757" s="9" t="s">
        <v>519</v>
      </c>
      <c r="G757" s="9" t="s">
        <v>152</v>
      </c>
      <c r="H757" s="9" t="s">
        <v>170</v>
      </c>
      <c r="I757" s="17" t="s">
        <v>229</v>
      </c>
      <c r="J757" s="17" t="s">
        <v>172</v>
      </c>
      <c r="K757" s="17" t="s">
        <v>305</v>
      </c>
      <c r="L757" s="17" t="s">
        <v>306</v>
      </c>
      <c r="M757" s="26" t="n">
        <v>4</v>
      </c>
      <c r="N757" s="27" t="n">
        <v>145</v>
      </c>
      <c r="O757" s="27" t="n">
        <v>88</v>
      </c>
      <c r="P757" s="27" t="n">
        <f aca="false">ROUND(M757*N757*(1-T757),2)</f>
        <v>580</v>
      </c>
      <c r="Q757" s="27" t="n">
        <f aca="false">ROUND(M757*O757,2)</f>
        <v>352</v>
      </c>
      <c r="R757" s="27" t="n">
        <f aca="false">P757-Q757</f>
        <v>228</v>
      </c>
      <c r="S757" s="28" t="n">
        <f aca="false">IF(P757=0,0,R757/P757)</f>
        <v>0.393103448275862</v>
      </c>
      <c r="T757" s="28" t="n">
        <v>0</v>
      </c>
    </row>
    <row r="758" customFormat="false" ht="15" hidden="false" customHeight="false" outlineLevel="0" collapsed="false">
      <c r="A758" s="19" t="n">
        <v>757</v>
      </c>
      <c r="B758" s="13" t="s">
        <v>1122</v>
      </c>
      <c r="C758" s="20" t="n">
        <v>45912</v>
      </c>
      <c r="D758" s="20" t="n">
        <v>45914</v>
      </c>
      <c r="E758" s="13" t="s">
        <v>167</v>
      </c>
      <c r="F758" s="13" t="s">
        <v>519</v>
      </c>
      <c r="G758" s="13" t="s">
        <v>152</v>
      </c>
      <c r="H758" s="13" t="s">
        <v>170</v>
      </c>
      <c r="I758" s="15" t="s">
        <v>229</v>
      </c>
      <c r="J758" s="15" t="s">
        <v>158</v>
      </c>
      <c r="K758" s="15" t="s">
        <v>159</v>
      </c>
      <c r="L758" s="15" t="s">
        <v>182</v>
      </c>
      <c r="M758" s="21" t="n">
        <v>2</v>
      </c>
      <c r="N758" s="22" t="n">
        <v>115</v>
      </c>
      <c r="O758" s="22" t="n">
        <v>52</v>
      </c>
      <c r="P758" s="22" t="n">
        <f aca="false">ROUND(M758*N758*(1-T758),2)</f>
        <v>230</v>
      </c>
      <c r="Q758" s="22" t="n">
        <f aca="false">ROUND(M758*O758,2)</f>
        <v>104</v>
      </c>
      <c r="R758" s="22" t="n">
        <f aca="false">P758-Q758</f>
        <v>126</v>
      </c>
      <c r="S758" s="23" t="n">
        <f aca="false">IF(P758=0,0,R758/P758)</f>
        <v>0.547826086956522</v>
      </c>
      <c r="T758" s="23" t="n">
        <v>0</v>
      </c>
    </row>
    <row r="759" customFormat="false" ht="15" hidden="false" customHeight="false" outlineLevel="0" collapsed="false">
      <c r="A759" s="24" t="n">
        <v>758</v>
      </c>
      <c r="B759" s="9" t="s">
        <v>1123</v>
      </c>
      <c r="C759" s="25" t="n">
        <v>45912</v>
      </c>
      <c r="D759" s="25" t="n">
        <v>45917</v>
      </c>
      <c r="E759" s="9" t="s">
        <v>150</v>
      </c>
      <c r="F759" s="9" t="s">
        <v>374</v>
      </c>
      <c r="G759" s="9" t="s">
        <v>177</v>
      </c>
      <c r="H759" s="9" t="s">
        <v>170</v>
      </c>
      <c r="I759" s="17" t="s">
        <v>229</v>
      </c>
      <c r="J759" s="17" t="s">
        <v>158</v>
      </c>
      <c r="K759" s="17" t="s">
        <v>199</v>
      </c>
      <c r="L759" s="17" t="s">
        <v>259</v>
      </c>
      <c r="M759" s="26" t="n">
        <v>1</v>
      </c>
      <c r="N759" s="27" t="n">
        <v>320</v>
      </c>
      <c r="O759" s="27" t="n">
        <v>185</v>
      </c>
      <c r="P759" s="27" t="n">
        <f aca="false">ROUND(M759*N759*(1-T759),2)</f>
        <v>320</v>
      </c>
      <c r="Q759" s="27" t="n">
        <f aca="false">ROUND(M759*O759,2)</f>
        <v>185</v>
      </c>
      <c r="R759" s="27" t="n">
        <f aca="false">P759-Q759</f>
        <v>135</v>
      </c>
      <c r="S759" s="28" t="n">
        <f aca="false">IF(P759=0,0,R759/P759)</f>
        <v>0.421875</v>
      </c>
      <c r="T759" s="28" t="n">
        <v>0</v>
      </c>
    </row>
    <row r="760" customFormat="false" ht="15" hidden="false" customHeight="false" outlineLevel="0" collapsed="false">
      <c r="A760" s="19" t="n">
        <v>759</v>
      </c>
      <c r="B760" s="13" t="s">
        <v>1124</v>
      </c>
      <c r="C760" s="20" t="n">
        <v>45913</v>
      </c>
      <c r="D760" s="20" t="n">
        <v>45919</v>
      </c>
      <c r="E760" s="13" t="s">
        <v>150</v>
      </c>
      <c r="F760" s="13" t="s">
        <v>1067</v>
      </c>
      <c r="G760" s="13" t="s">
        <v>177</v>
      </c>
      <c r="H760" s="13" t="s">
        <v>153</v>
      </c>
      <c r="I760" s="15" t="s">
        <v>233</v>
      </c>
      <c r="J760" s="15" t="s">
        <v>155</v>
      </c>
      <c r="K760" s="15" t="s">
        <v>288</v>
      </c>
      <c r="L760" s="15" t="s">
        <v>289</v>
      </c>
      <c r="M760" s="21" t="n">
        <v>7</v>
      </c>
      <c r="N760" s="22" t="n">
        <v>185</v>
      </c>
      <c r="O760" s="22" t="n">
        <v>110</v>
      </c>
      <c r="P760" s="22" t="n">
        <f aca="false">ROUND(M760*N760*(1-T760),2)</f>
        <v>1295</v>
      </c>
      <c r="Q760" s="22" t="n">
        <f aca="false">ROUND(M760*O760,2)</f>
        <v>770</v>
      </c>
      <c r="R760" s="22" t="n">
        <f aca="false">P760-Q760</f>
        <v>525</v>
      </c>
      <c r="S760" s="23" t="n">
        <f aca="false">IF(P760=0,0,R760/P760)</f>
        <v>0.405405405405405</v>
      </c>
      <c r="T760" s="23" t="n">
        <v>0</v>
      </c>
    </row>
    <row r="761" customFormat="false" ht="15" hidden="false" customHeight="false" outlineLevel="0" collapsed="false">
      <c r="A761" s="24" t="n">
        <v>760</v>
      </c>
      <c r="B761" s="9" t="s">
        <v>1124</v>
      </c>
      <c r="C761" s="25" t="n">
        <v>45913</v>
      </c>
      <c r="D761" s="25" t="n">
        <v>45919</v>
      </c>
      <c r="E761" s="9" t="s">
        <v>150</v>
      </c>
      <c r="F761" s="9" t="s">
        <v>1067</v>
      </c>
      <c r="G761" s="9" t="s">
        <v>177</v>
      </c>
      <c r="H761" s="9" t="s">
        <v>153</v>
      </c>
      <c r="I761" s="17" t="s">
        <v>233</v>
      </c>
      <c r="J761" s="17" t="s">
        <v>158</v>
      </c>
      <c r="K761" s="17" t="s">
        <v>199</v>
      </c>
      <c r="L761" s="17" t="s">
        <v>200</v>
      </c>
      <c r="M761" s="26" t="n">
        <v>5</v>
      </c>
      <c r="N761" s="27" t="n">
        <v>449</v>
      </c>
      <c r="O761" s="27" t="n">
        <v>275</v>
      </c>
      <c r="P761" s="27" t="n">
        <f aca="false">ROUND(M761*N761*(1-T761),2)</f>
        <v>1908.25</v>
      </c>
      <c r="Q761" s="27" t="n">
        <f aca="false">ROUND(M761*O761,2)</f>
        <v>1375</v>
      </c>
      <c r="R761" s="27" t="n">
        <f aca="false">P761-Q761</f>
        <v>533.25</v>
      </c>
      <c r="S761" s="28" t="n">
        <f aca="false">IF(P761=0,0,R761/P761)</f>
        <v>0.279444517227827</v>
      </c>
      <c r="T761" s="28" t="n">
        <v>0.15</v>
      </c>
    </row>
    <row r="762" customFormat="false" ht="15" hidden="false" customHeight="false" outlineLevel="0" collapsed="false">
      <c r="A762" s="19" t="n">
        <v>761</v>
      </c>
      <c r="B762" s="13" t="s">
        <v>1125</v>
      </c>
      <c r="C762" s="20" t="n">
        <v>45914</v>
      </c>
      <c r="D762" s="20" t="n">
        <v>45919</v>
      </c>
      <c r="E762" s="13" t="s">
        <v>150</v>
      </c>
      <c r="F762" s="13" t="s">
        <v>992</v>
      </c>
      <c r="G762" s="13" t="s">
        <v>177</v>
      </c>
      <c r="H762" s="13" t="s">
        <v>208</v>
      </c>
      <c r="I762" s="15" t="s">
        <v>247</v>
      </c>
      <c r="J762" s="15" t="s">
        <v>155</v>
      </c>
      <c r="K762" s="15" t="s">
        <v>164</v>
      </c>
      <c r="L762" s="15" t="s">
        <v>165</v>
      </c>
      <c r="M762" s="21" t="n">
        <v>1</v>
      </c>
      <c r="N762" s="22" t="n">
        <v>920</v>
      </c>
      <c r="O762" s="22" t="n">
        <v>760</v>
      </c>
      <c r="P762" s="22" t="n">
        <f aca="false">ROUND(M762*N762*(1-T762),2)</f>
        <v>736</v>
      </c>
      <c r="Q762" s="22" t="n">
        <f aca="false">ROUND(M762*O762,2)</f>
        <v>760</v>
      </c>
      <c r="R762" s="22" t="n">
        <f aca="false">P762-Q762</f>
        <v>-24</v>
      </c>
      <c r="S762" s="23" t="n">
        <f aca="false">IF(P762=0,0,R762/P762)</f>
        <v>-0.0326086956521739</v>
      </c>
      <c r="T762" s="23" t="n">
        <v>0.2</v>
      </c>
    </row>
    <row r="763" customFormat="false" ht="15" hidden="false" customHeight="false" outlineLevel="0" collapsed="false">
      <c r="A763" s="24" t="n">
        <v>762</v>
      </c>
      <c r="B763" s="9" t="s">
        <v>1126</v>
      </c>
      <c r="C763" s="25" t="n">
        <v>45914</v>
      </c>
      <c r="D763" s="25" t="n">
        <v>45915</v>
      </c>
      <c r="E763" s="9" t="s">
        <v>184</v>
      </c>
      <c r="F763" s="9" t="s">
        <v>408</v>
      </c>
      <c r="G763" s="9" t="s">
        <v>152</v>
      </c>
      <c r="H763" s="9" t="s">
        <v>208</v>
      </c>
      <c r="I763" s="17" t="s">
        <v>242</v>
      </c>
      <c r="J763" s="17" t="s">
        <v>158</v>
      </c>
      <c r="K763" s="17" t="s">
        <v>210</v>
      </c>
      <c r="L763" s="17" t="s">
        <v>211</v>
      </c>
      <c r="M763" s="26" t="n">
        <v>5</v>
      </c>
      <c r="N763" s="27" t="n">
        <v>640</v>
      </c>
      <c r="O763" s="27" t="n">
        <v>460</v>
      </c>
      <c r="P763" s="27" t="n">
        <f aca="false">ROUND(M763*N763*(1-T763),2)</f>
        <v>2720</v>
      </c>
      <c r="Q763" s="27" t="n">
        <f aca="false">ROUND(M763*O763,2)</f>
        <v>2300</v>
      </c>
      <c r="R763" s="27" t="n">
        <f aca="false">P763-Q763</f>
        <v>420</v>
      </c>
      <c r="S763" s="28" t="n">
        <f aca="false">IF(P763=0,0,R763/P763)</f>
        <v>0.154411764705882</v>
      </c>
      <c r="T763" s="28" t="n">
        <v>0.15</v>
      </c>
    </row>
    <row r="764" customFormat="false" ht="15" hidden="false" customHeight="false" outlineLevel="0" collapsed="false">
      <c r="A764" s="19" t="n">
        <v>763</v>
      </c>
      <c r="B764" s="13" t="s">
        <v>1127</v>
      </c>
      <c r="C764" s="20" t="n">
        <v>45914</v>
      </c>
      <c r="D764" s="20" t="n">
        <v>45920</v>
      </c>
      <c r="E764" s="13" t="s">
        <v>150</v>
      </c>
      <c r="F764" s="13" t="s">
        <v>532</v>
      </c>
      <c r="G764" s="13" t="s">
        <v>177</v>
      </c>
      <c r="H764" s="13" t="s">
        <v>208</v>
      </c>
      <c r="I764" s="15" t="s">
        <v>242</v>
      </c>
      <c r="J764" s="15" t="s">
        <v>158</v>
      </c>
      <c r="K764" s="15" t="s">
        <v>243</v>
      </c>
      <c r="L764" s="15" t="s">
        <v>244</v>
      </c>
      <c r="M764" s="21" t="n">
        <v>3</v>
      </c>
      <c r="N764" s="22" t="n">
        <v>980</v>
      </c>
      <c r="O764" s="22" t="n">
        <v>610</v>
      </c>
      <c r="P764" s="22" t="n">
        <f aca="false">ROUND(M764*N764*(1-T764),2)</f>
        <v>2793</v>
      </c>
      <c r="Q764" s="22" t="n">
        <f aca="false">ROUND(M764*O764,2)</f>
        <v>1830</v>
      </c>
      <c r="R764" s="22" t="n">
        <f aca="false">P764-Q764</f>
        <v>963</v>
      </c>
      <c r="S764" s="23" t="n">
        <f aca="false">IF(P764=0,0,R764/P764)</f>
        <v>0.344790547798067</v>
      </c>
      <c r="T764" s="23" t="n">
        <v>0.05</v>
      </c>
    </row>
    <row r="765" customFormat="false" ht="15" hidden="false" customHeight="false" outlineLevel="0" collapsed="false">
      <c r="A765" s="24" t="n">
        <v>764</v>
      </c>
      <c r="B765" s="9" t="s">
        <v>1127</v>
      </c>
      <c r="C765" s="25" t="n">
        <v>45914</v>
      </c>
      <c r="D765" s="25" t="n">
        <v>45920</v>
      </c>
      <c r="E765" s="9" t="s">
        <v>150</v>
      </c>
      <c r="F765" s="9" t="s">
        <v>532</v>
      </c>
      <c r="G765" s="9" t="s">
        <v>177</v>
      </c>
      <c r="H765" s="9" t="s">
        <v>208</v>
      </c>
      <c r="I765" s="17" t="s">
        <v>242</v>
      </c>
      <c r="J765" s="17" t="s">
        <v>155</v>
      </c>
      <c r="K765" s="17" t="s">
        <v>288</v>
      </c>
      <c r="L765" s="17" t="s">
        <v>289</v>
      </c>
      <c r="M765" s="26" t="n">
        <v>4</v>
      </c>
      <c r="N765" s="27" t="n">
        <v>185</v>
      </c>
      <c r="O765" s="27" t="n">
        <v>110</v>
      </c>
      <c r="P765" s="27" t="n">
        <f aca="false">ROUND(M765*N765*(1-T765),2)</f>
        <v>703</v>
      </c>
      <c r="Q765" s="27" t="n">
        <f aca="false">ROUND(M765*O765,2)</f>
        <v>440</v>
      </c>
      <c r="R765" s="27" t="n">
        <f aca="false">P765-Q765</f>
        <v>263</v>
      </c>
      <c r="S765" s="28" t="n">
        <f aca="false">IF(P765=0,0,R765/P765)</f>
        <v>0.374110953058322</v>
      </c>
      <c r="T765" s="28" t="n">
        <v>0.05</v>
      </c>
    </row>
    <row r="766" customFormat="false" ht="15" hidden="false" customHeight="false" outlineLevel="0" collapsed="false">
      <c r="A766" s="19" t="n">
        <v>765</v>
      </c>
      <c r="B766" s="13" t="s">
        <v>1128</v>
      </c>
      <c r="C766" s="20" t="n">
        <v>45915</v>
      </c>
      <c r="D766" s="20" t="n">
        <v>45921</v>
      </c>
      <c r="E766" s="13" t="s">
        <v>150</v>
      </c>
      <c r="F766" s="13" t="s">
        <v>1129</v>
      </c>
      <c r="G766" s="13" t="s">
        <v>177</v>
      </c>
      <c r="H766" s="13" t="s">
        <v>208</v>
      </c>
      <c r="I766" s="15" t="s">
        <v>242</v>
      </c>
      <c r="J766" s="15" t="s">
        <v>158</v>
      </c>
      <c r="K766" s="15" t="s">
        <v>199</v>
      </c>
      <c r="L766" s="15" t="s">
        <v>266</v>
      </c>
      <c r="M766" s="21" t="n">
        <v>3</v>
      </c>
      <c r="N766" s="22" t="n">
        <v>899</v>
      </c>
      <c r="O766" s="22" t="n">
        <v>540</v>
      </c>
      <c r="P766" s="22" t="n">
        <f aca="false">ROUND(M766*N766*(1-T766),2)</f>
        <v>2697</v>
      </c>
      <c r="Q766" s="22" t="n">
        <f aca="false">ROUND(M766*O766,2)</f>
        <v>1620</v>
      </c>
      <c r="R766" s="22" t="n">
        <f aca="false">P766-Q766</f>
        <v>1077</v>
      </c>
      <c r="S766" s="23" t="n">
        <f aca="false">IF(P766=0,0,R766/P766)</f>
        <v>0.399332591768632</v>
      </c>
      <c r="T766" s="23" t="n">
        <v>0</v>
      </c>
    </row>
    <row r="767" customFormat="false" ht="15" hidden="false" customHeight="false" outlineLevel="0" collapsed="false">
      <c r="A767" s="24" t="n">
        <v>766</v>
      </c>
      <c r="B767" s="9" t="s">
        <v>1128</v>
      </c>
      <c r="C767" s="25" t="n">
        <v>45915</v>
      </c>
      <c r="D767" s="25" t="n">
        <v>45921</v>
      </c>
      <c r="E767" s="9" t="s">
        <v>150</v>
      </c>
      <c r="F767" s="9" t="s">
        <v>1129</v>
      </c>
      <c r="G767" s="9" t="s">
        <v>177</v>
      </c>
      <c r="H767" s="9" t="s">
        <v>208</v>
      </c>
      <c r="I767" s="17" t="s">
        <v>242</v>
      </c>
      <c r="J767" s="17" t="s">
        <v>172</v>
      </c>
      <c r="K767" s="17" t="s">
        <v>305</v>
      </c>
      <c r="L767" s="17" t="s">
        <v>306</v>
      </c>
      <c r="M767" s="26" t="n">
        <v>2</v>
      </c>
      <c r="N767" s="27" t="n">
        <v>145</v>
      </c>
      <c r="O767" s="27" t="n">
        <v>88</v>
      </c>
      <c r="P767" s="27" t="n">
        <f aca="false">ROUND(M767*N767*(1-T767),2)</f>
        <v>275.5</v>
      </c>
      <c r="Q767" s="27" t="n">
        <f aca="false">ROUND(M767*O767,2)</f>
        <v>176</v>
      </c>
      <c r="R767" s="27" t="n">
        <f aca="false">P767-Q767</f>
        <v>99.5</v>
      </c>
      <c r="S767" s="28" t="n">
        <f aca="false">IF(P767=0,0,R767/P767)</f>
        <v>0.361161524500907</v>
      </c>
      <c r="T767" s="28" t="n">
        <v>0.05</v>
      </c>
    </row>
    <row r="768" customFormat="false" ht="15" hidden="false" customHeight="false" outlineLevel="0" collapsed="false">
      <c r="A768" s="19" t="n">
        <v>767</v>
      </c>
      <c r="B768" s="13" t="s">
        <v>1130</v>
      </c>
      <c r="C768" s="20" t="n">
        <v>45915</v>
      </c>
      <c r="D768" s="20" t="n">
        <v>45917</v>
      </c>
      <c r="E768" s="13" t="s">
        <v>167</v>
      </c>
      <c r="F768" s="13" t="s">
        <v>268</v>
      </c>
      <c r="G768" s="13" t="s">
        <v>177</v>
      </c>
      <c r="H768" s="13" t="s">
        <v>208</v>
      </c>
      <c r="I768" s="15" t="s">
        <v>242</v>
      </c>
      <c r="J768" s="15" t="s">
        <v>172</v>
      </c>
      <c r="K768" s="15" t="s">
        <v>191</v>
      </c>
      <c r="L768" s="15" t="s">
        <v>192</v>
      </c>
      <c r="M768" s="21" t="n">
        <v>2</v>
      </c>
      <c r="N768" s="22" t="n">
        <v>28</v>
      </c>
      <c r="O768" s="22" t="n">
        <v>13</v>
      </c>
      <c r="P768" s="22" t="n">
        <f aca="false">ROUND(M768*N768*(1-T768),2)</f>
        <v>50.4</v>
      </c>
      <c r="Q768" s="22" t="n">
        <f aca="false">ROUND(M768*O768,2)</f>
        <v>26</v>
      </c>
      <c r="R768" s="22" t="n">
        <f aca="false">P768-Q768</f>
        <v>24.4</v>
      </c>
      <c r="S768" s="23" t="n">
        <f aca="false">IF(P768=0,0,R768/P768)</f>
        <v>0.484126984126984</v>
      </c>
      <c r="T768" s="23" t="n">
        <v>0.1</v>
      </c>
    </row>
    <row r="769" customFormat="false" ht="15" hidden="false" customHeight="false" outlineLevel="0" collapsed="false">
      <c r="A769" s="24" t="n">
        <v>768</v>
      </c>
      <c r="B769" s="9" t="s">
        <v>1131</v>
      </c>
      <c r="C769" s="25" t="n">
        <v>45915</v>
      </c>
      <c r="D769" s="25" t="n">
        <v>45919</v>
      </c>
      <c r="E769" s="9" t="s">
        <v>150</v>
      </c>
      <c r="F769" s="9" t="s">
        <v>1132</v>
      </c>
      <c r="G769" s="9" t="s">
        <v>177</v>
      </c>
      <c r="H769" s="9" t="s">
        <v>153</v>
      </c>
      <c r="I769" s="17" t="s">
        <v>181</v>
      </c>
      <c r="J769" s="17" t="s">
        <v>155</v>
      </c>
      <c r="K769" s="17" t="s">
        <v>164</v>
      </c>
      <c r="L769" s="17" t="s">
        <v>257</v>
      </c>
      <c r="M769" s="26" t="n">
        <v>2</v>
      </c>
      <c r="N769" s="27" t="n">
        <v>560</v>
      </c>
      <c r="O769" s="27" t="n">
        <v>445</v>
      </c>
      <c r="P769" s="27" t="n">
        <f aca="false">ROUND(M769*N769*(1-T769),2)</f>
        <v>840</v>
      </c>
      <c r="Q769" s="27" t="n">
        <f aca="false">ROUND(M769*O769,2)</f>
        <v>890</v>
      </c>
      <c r="R769" s="27" t="n">
        <f aca="false">P769-Q769</f>
        <v>-50</v>
      </c>
      <c r="S769" s="28" t="n">
        <f aca="false">IF(P769=0,0,R769/P769)</f>
        <v>-0.0595238095238095</v>
      </c>
      <c r="T769" s="28" t="n">
        <v>0.25</v>
      </c>
    </row>
    <row r="770" customFormat="false" ht="15" hidden="false" customHeight="false" outlineLevel="0" collapsed="false">
      <c r="A770" s="19" t="n">
        <v>769</v>
      </c>
      <c r="B770" s="13" t="s">
        <v>1133</v>
      </c>
      <c r="C770" s="20" t="n">
        <v>45915</v>
      </c>
      <c r="D770" s="20" t="n">
        <v>45918</v>
      </c>
      <c r="E770" s="13" t="s">
        <v>167</v>
      </c>
      <c r="F770" s="13" t="s">
        <v>437</v>
      </c>
      <c r="G770" s="13" t="s">
        <v>177</v>
      </c>
      <c r="H770" s="13" t="s">
        <v>153</v>
      </c>
      <c r="I770" s="15" t="s">
        <v>181</v>
      </c>
      <c r="J770" s="15" t="s">
        <v>155</v>
      </c>
      <c r="K770" s="15" t="s">
        <v>215</v>
      </c>
      <c r="L770" s="15" t="s">
        <v>292</v>
      </c>
      <c r="M770" s="21" t="n">
        <v>4</v>
      </c>
      <c r="N770" s="22" t="n">
        <v>425</v>
      </c>
      <c r="O770" s="22" t="n">
        <v>265</v>
      </c>
      <c r="P770" s="22" t="n">
        <f aca="false">ROUND(M770*N770*(1-T770),2)</f>
        <v>1700</v>
      </c>
      <c r="Q770" s="22" t="n">
        <f aca="false">ROUND(M770*O770,2)</f>
        <v>1060</v>
      </c>
      <c r="R770" s="22" t="n">
        <f aca="false">P770-Q770</f>
        <v>640</v>
      </c>
      <c r="S770" s="23" t="n">
        <f aca="false">IF(P770=0,0,R770/P770)</f>
        <v>0.376470588235294</v>
      </c>
      <c r="T770" s="23" t="n">
        <v>0</v>
      </c>
    </row>
    <row r="771" customFormat="false" ht="15" hidden="false" customHeight="false" outlineLevel="0" collapsed="false">
      <c r="A771" s="24" t="n">
        <v>770</v>
      </c>
      <c r="B771" s="9" t="s">
        <v>1134</v>
      </c>
      <c r="C771" s="25" t="n">
        <v>45915</v>
      </c>
      <c r="D771" s="25" t="n">
        <v>45921</v>
      </c>
      <c r="E771" s="9" t="s">
        <v>150</v>
      </c>
      <c r="F771" s="9" t="s">
        <v>1135</v>
      </c>
      <c r="G771" s="9" t="s">
        <v>152</v>
      </c>
      <c r="H771" s="9" t="s">
        <v>186</v>
      </c>
      <c r="I771" s="17" t="s">
        <v>224</v>
      </c>
      <c r="J771" s="17" t="s">
        <v>155</v>
      </c>
      <c r="K771" s="17" t="s">
        <v>288</v>
      </c>
      <c r="L771" s="17" t="s">
        <v>289</v>
      </c>
      <c r="M771" s="26" t="n">
        <v>2</v>
      </c>
      <c r="N771" s="27" t="n">
        <v>185</v>
      </c>
      <c r="O771" s="27" t="n">
        <v>110</v>
      </c>
      <c r="P771" s="27" t="n">
        <f aca="false">ROUND(M771*N771*(1-T771),2)</f>
        <v>296</v>
      </c>
      <c r="Q771" s="27" t="n">
        <f aca="false">ROUND(M771*O771,2)</f>
        <v>220</v>
      </c>
      <c r="R771" s="27" t="n">
        <f aca="false">P771-Q771</f>
        <v>76</v>
      </c>
      <c r="S771" s="28" t="n">
        <f aca="false">IF(P771=0,0,R771/P771)</f>
        <v>0.256756756756757</v>
      </c>
      <c r="T771" s="28" t="n">
        <v>0.2</v>
      </c>
    </row>
    <row r="772" customFormat="false" ht="15" hidden="false" customHeight="false" outlineLevel="0" collapsed="false">
      <c r="A772" s="19" t="n">
        <v>771</v>
      </c>
      <c r="B772" s="13" t="s">
        <v>1136</v>
      </c>
      <c r="C772" s="20" t="n">
        <v>45915</v>
      </c>
      <c r="D772" s="20" t="n">
        <v>45919</v>
      </c>
      <c r="E772" s="13" t="s">
        <v>150</v>
      </c>
      <c r="F772" s="13" t="s">
        <v>898</v>
      </c>
      <c r="G772" s="13" t="s">
        <v>177</v>
      </c>
      <c r="H772" s="13" t="s">
        <v>153</v>
      </c>
      <c r="I772" s="15" t="s">
        <v>233</v>
      </c>
      <c r="J772" s="15" t="s">
        <v>155</v>
      </c>
      <c r="K772" s="15" t="s">
        <v>215</v>
      </c>
      <c r="L772" s="15" t="s">
        <v>292</v>
      </c>
      <c r="M772" s="21" t="n">
        <v>3</v>
      </c>
      <c r="N772" s="22" t="n">
        <v>425</v>
      </c>
      <c r="O772" s="22" t="n">
        <v>265</v>
      </c>
      <c r="P772" s="22" t="n">
        <f aca="false">ROUND(M772*N772*(1-T772),2)</f>
        <v>1211.25</v>
      </c>
      <c r="Q772" s="22" t="n">
        <f aca="false">ROUND(M772*O772,2)</f>
        <v>795</v>
      </c>
      <c r="R772" s="22" t="n">
        <f aca="false">P772-Q772</f>
        <v>416.25</v>
      </c>
      <c r="S772" s="23" t="n">
        <f aca="false">IF(P772=0,0,R772/P772)</f>
        <v>0.343653250773994</v>
      </c>
      <c r="T772" s="23" t="n">
        <v>0.05</v>
      </c>
    </row>
    <row r="773" customFormat="false" ht="15" hidden="false" customHeight="false" outlineLevel="0" collapsed="false">
      <c r="A773" s="24" t="n">
        <v>772</v>
      </c>
      <c r="B773" s="9" t="s">
        <v>1137</v>
      </c>
      <c r="C773" s="25" t="n">
        <v>45915</v>
      </c>
      <c r="D773" s="25" t="n">
        <v>45921</v>
      </c>
      <c r="E773" s="9" t="s">
        <v>150</v>
      </c>
      <c r="F773" s="9" t="s">
        <v>713</v>
      </c>
      <c r="G773" s="9" t="s">
        <v>177</v>
      </c>
      <c r="H773" s="9" t="s">
        <v>170</v>
      </c>
      <c r="I773" s="17" t="s">
        <v>229</v>
      </c>
      <c r="J773" s="17" t="s">
        <v>158</v>
      </c>
      <c r="K773" s="17" t="s">
        <v>199</v>
      </c>
      <c r="L773" s="17" t="s">
        <v>259</v>
      </c>
      <c r="M773" s="26" t="n">
        <v>2</v>
      </c>
      <c r="N773" s="27" t="n">
        <v>320</v>
      </c>
      <c r="O773" s="27" t="n">
        <v>185</v>
      </c>
      <c r="P773" s="27" t="n">
        <f aca="false">ROUND(M773*N773*(1-T773),2)</f>
        <v>640</v>
      </c>
      <c r="Q773" s="27" t="n">
        <f aca="false">ROUND(M773*O773,2)</f>
        <v>370</v>
      </c>
      <c r="R773" s="27" t="n">
        <f aca="false">P773-Q773</f>
        <v>270</v>
      </c>
      <c r="S773" s="28" t="n">
        <f aca="false">IF(P773=0,0,R773/P773)</f>
        <v>0.421875</v>
      </c>
      <c r="T773" s="28" t="n">
        <v>0</v>
      </c>
    </row>
    <row r="774" customFormat="false" ht="15" hidden="false" customHeight="false" outlineLevel="0" collapsed="false">
      <c r="A774" s="19" t="n">
        <v>773</v>
      </c>
      <c r="B774" s="13" t="s">
        <v>1138</v>
      </c>
      <c r="C774" s="20" t="n">
        <v>45915</v>
      </c>
      <c r="D774" s="20" t="n">
        <v>45920</v>
      </c>
      <c r="E774" s="13" t="s">
        <v>150</v>
      </c>
      <c r="F774" s="13" t="s">
        <v>758</v>
      </c>
      <c r="G774" s="13" t="s">
        <v>169</v>
      </c>
      <c r="H774" s="13" t="s">
        <v>208</v>
      </c>
      <c r="I774" s="15" t="s">
        <v>247</v>
      </c>
      <c r="J774" s="15" t="s">
        <v>155</v>
      </c>
      <c r="K774" s="15" t="s">
        <v>288</v>
      </c>
      <c r="L774" s="15" t="s">
        <v>312</v>
      </c>
      <c r="M774" s="21" t="n">
        <v>4</v>
      </c>
      <c r="N774" s="22" t="n">
        <v>75</v>
      </c>
      <c r="O774" s="22" t="n">
        <v>38</v>
      </c>
      <c r="P774" s="22" t="n">
        <f aca="false">ROUND(M774*N774*(1-T774),2)</f>
        <v>300</v>
      </c>
      <c r="Q774" s="22" t="n">
        <f aca="false">ROUND(M774*O774,2)</f>
        <v>152</v>
      </c>
      <c r="R774" s="22" t="n">
        <f aca="false">P774-Q774</f>
        <v>148</v>
      </c>
      <c r="S774" s="23" t="n">
        <f aca="false">IF(P774=0,0,R774/P774)</f>
        <v>0.493333333333333</v>
      </c>
      <c r="T774" s="23" t="n">
        <v>0</v>
      </c>
    </row>
    <row r="775" customFormat="false" ht="15" hidden="false" customHeight="false" outlineLevel="0" collapsed="false">
      <c r="A775" s="24" t="n">
        <v>774</v>
      </c>
      <c r="B775" s="9" t="s">
        <v>1139</v>
      </c>
      <c r="C775" s="25" t="n">
        <v>45915</v>
      </c>
      <c r="D775" s="25" t="n">
        <v>45919</v>
      </c>
      <c r="E775" s="9" t="s">
        <v>150</v>
      </c>
      <c r="F775" s="9" t="s">
        <v>430</v>
      </c>
      <c r="G775" s="9" t="s">
        <v>177</v>
      </c>
      <c r="H775" s="9" t="s">
        <v>153</v>
      </c>
      <c r="I775" s="17" t="s">
        <v>154</v>
      </c>
      <c r="J775" s="17" t="s">
        <v>155</v>
      </c>
      <c r="K775" s="17" t="s">
        <v>288</v>
      </c>
      <c r="L775" s="17" t="s">
        <v>312</v>
      </c>
      <c r="M775" s="26" t="n">
        <v>1</v>
      </c>
      <c r="N775" s="27" t="n">
        <v>75</v>
      </c>
      <c r="O775" s="27" t="n">
        <v>38</v>
      </c>
      <c r="P775" s="27" t="n">
        <f aca="false">ROUND(M775*N775*(1-T775),2)</f>
        <v>75</v>
      </c>
      <c r="Q775" s="27" t="n">
        <f aca="false">ROUND(M775*O775,2)</f>
        <v>38</v>
      </c>
      <c r="R775" s="27" t="n">
        <f aca="false">P775-Q775</f>
        <v>37</v>
      </c>
      <c r="S775" s="28" t="n">
        <f aca="false">IF(P775=0,0,R775/P775)</f>
        <v>0.493333333333333</v>
      </c>
      <c r="T775" s="28" t="n">
        <v>0</v>
      </c>
    </row>
    <row r="776" customFormat="false" ht="15" hidden="false" customHeight="false" outlineLevel="0" collapsed="false">
      <c r="A776" s="19" t="n">
        <v>775</v>
      </c>
      <c r="B776" s="13" t="s">
        <v>1139</v>
      </c>
      <c r="C776" s="20" t="n">
        <v>45915</v>
      </c>
      <c r="D776" s="20" t="n">
        <v>45919</v>
      </c>
      <c r="E776" s="13" t="s">
        <v>150</v>
      </c>
      <c r="F776" s="13" t="s">
        <v>430</v>
      </c>
      <c r="G776" s="13" t="s">
        <v>177</v>
      </c>
      <c r="H776" s="13" t="s">
        <v>153</v>
      </c>
      <c r="I776" s="15" t="s">
        <v>154</v>
      </c>
      <c r="J776" s="15" t="s">
        <v>158</v>
      </c>
      <c r="K776" s="15" t="s">
        <v>210</v>
      </c>
      <c r="L776" s="15" t="s">
        <v>211</v>
      </c>
      <c r="M776" s="21" t="n">
        <v>2</v>
      </c>
      <c r="N776" s="22" t="n">
        <v>640</v>
      </c>
      <c r="O776" s="22" t="n">
        <v>460</v>
      </c>
      <c r="P776" s="22" t="n">
        <f aca="false">ROUND(M776*N776*(1-T776),2)</f>
        <v>1280</v>
      </c>
      <c r="Q776" s="22" t="n">
        <f aca="false">ROUND(M776*O776,2)</f>
        <v>920</v>
      </c>
      <c r="R776" s="22" t="n">
        <f aca="false">P776-Q776</f>
        <v>360</v>
      </c>
      <c r="S776" s="23" t="n">
        <f aca="false">IF(P776=0,0,R776/P776)</f>
        <v>0.28125</v>
      </c>
      <c r="T776" s="23" t="n">
        <v>0</v>
      </c>
    </row>
    <row r="777" customFormat="false" ht="15" hidden="false" customHeight="false" outlineLevel="0" collapsed="false">
      <c r="A777" s="24" t="n">
        <v>776</v>
      </c>
      <c r="B777" s="9" t="s">
        <v>1140</v>
      </c>
      <c r="C777" s="25" t="n">
        <v>45916</v>
      </c>
      <c r="D777" s="25" t="n">
        <v>45917</v>
      </c>
      <c r="E777" s="9" t="s">
        <v>184</v>
      </c>
      <c r="F777" s="9" t="s">
        <v>322</v>
      </c>
      <c r="G777" s="9" t="s">
        <v>152</v>
      </c>
      <c r="H777" s="9" t="s">
        <v>153</v>
      </c>
      <c r="I777" s="17" t="s">
        <v>233</v>
      </c>
      <c r="J777" s="17" t="s">
        <v>172</v>
      </c>
      <c r="K777" s="17" t="s">
        <v>204</v>
      </c>
      <c r="L777" s="17" t="s">
        <v>205</v>
      </c>
      <c r="M777" s="26" t="n">
        <v>6</v>
      </c>
      <c r="N777" s="27" t="n">
        <v>195</v>
      </c>
      <c r="O777" s="27" t="n">
        <v>122</v>
      </c>
      <c r="P777" s="27" t="n">
        <f aca="false">ROUND(M777*N777*(1-T777),2)</f>
        <v>1170</v>
      </c>
      <c r="Q777" s="27" t="n">
        <f aca="false">ROUND(M777*O777,2)</f>
        <v>732</v>
      </c>
      <c r="R777" s="27" t="n">
        <f aca="false">P777-Q777</f>
        <v>438</v>
      </c>
      <c r="S777" s="28" t="n">
        <f aca="false">IF(P777=0,0,R777/P777)</f>
        <v>0.374358974358974</v>
      </c>
      <c r="T777" s="28" t="n">
        <v>0</v>
      </c>
    </row>
    <row r="778" customFormat="false" ht="15" hidden="false" customHeight="false" outlineLevel="0" collapsed="false">
      <c r="A778" s="19" t="n">
        <v>777</v>
      </c>
      <c r="B778" s="13" t="s">
        <v>1141</v>
      </c>
      <c r="C778" s="20" t="n">
        <v>45916</v>
      </c>
      <c r="D778" s="20" t="n">
        <v>45922</v>
      </c>
      <c r="E778" s="13" t="s">
        <v>150</v>
      </c>
      <c r="F778" s="13" t="s">
        <v>1142</v>
      </c>
      <c r="G778" s="13" t="s">
        <v>169</v>
      </c>
      <c r="H778" s="13" t="s">
        <v>170</v>
      </c>
      <c r="I778" s="15" t="s">
        <v>171</v>
      </c>
      <c r="J778" s="15" t="s">
        <v>158</v>
      </c>
      <c r="K778" s="15" t="s">
        <v>199</v>
      </c>
      <c r="L778" s="15" t="s">
        <v>200</v>
      </c>
      <c r="M778" s="21" t="n">
        <v>1</v>
      </c>
      <c r="N778" s="22" t="n">
        <v>449</v>
      </c>
      <c r="O778" s="22" t="n">
        <v>275</v>
      </c>
      <c r="P778" s="22" t="n">
        <f aca="false">ROUND(M778*N778*(1-T778),2)</f>
        <v>449</v>
      </c>
      <c r="Q778" s="22" t="n">
        <f aca="false">ROUND(M778*O778,2)</f>
        <v>275</v>
      </c>
      <c r="R778" s="22" t="n">
        <f aca="false">P778-Q778</f>
        <v>174</v>
      </c>
      <c r="S778" s="23" t="n">
        <f aca="false">IF(P778=0,0,R778/P778)</f>
        <v>0.387527839643653</v>
      </c>
      <c r="T778" s="23" t="n">
        <v>0</v>
      </c>
    </row>
    <row r="779" customFormat="false" ht="15" hidden="false" customHeight="false" outlineLevel="0" collapsed="false">
      <c r="A779" s="24" t="n">
        <v>778</v>
      </c>
      <c r="B779" s="9" t="s">
        <v>1143</v>
      </c>
      <c r="C779" s="25" t="n">
        <v>45917</v>
      </c>
      <c r="D779" s="25" t="n">
        <v>45921</v>
      </c>
      <c r="E779" s="9" t="s">
        <v>150</v>
      </c>
      <c r="F779" s="9" t="s">
        <v>1026</v>
      </c>
      <c r="G779" s="9" t="s">
        <v>152</v>
      </c>
      <c r="H779" s="9" t="s">
        <v>208</v>
      </c>
      <c r="I779" s="17" t="s">
        <v>242</v>
      </c>
      <c r="J779" s="17" t="s">
        <v>155</v>
      </c>
      <c r="K779" s="17" t="s">
        <v>288</v>
      </c>
      <c r="L779" s="17" t="s">
        <v>312</v>
      </c>
      <c r="M779" s="26" t="n">
        <v>1</v>
      </c>
      <c r="N779" s="27" t="n">
        <v>75</v>
      </c>
      <c r="O779" s="27" t="n">
        <v>38</v>
      </c>
      <c r="P779" s="27" t="n">
        <f aca="false">ROUND(M779*N779*(1-T779),2)</f>
        <v>75</v>
      </c>
      <c r="Q779" s="27" t="n">
        <f aca="false">ROUND(M779*O779,2)</f>
        <v>38</v>
      </c>
      <c r="R779" s="27" t="n">
        <f aca="false">P779-Q779</f>
        <v>37</v>
      </c>
      <c r="S779" s="28" t="n">
        <f aca="false">IF(P779=0,0,R779/P779)</f>
        <v>0.493333333333333</v>
      </c>
      <c r="T779" s="28" t="n">
        <v>0</v>
      </c>
    </row>
    <row r="780" customFormat="false" ht="15" hidden="false" customHeight="false" outlineLevel="0" collapsed="false">
      <c r="A780" s="19" t="n">
        <v>779</v>
      </c>
      <c r="B780" s="13" t="s">
        <v>1144</v>
      </c>
      <c r="C780" s="20" t="n">
        <v>45917</v>
      </c>
      <c r="D780" s="20" t="n">
        <v>45919</v>
      </c>
      <c r="E780" s="13" t="s">
        <v>167</v>
      </c>
      <c r="F780" s="13" t="s">
        <v>430</v>
      </c>
      <c r="G780" s="13" t="s">
        <v>177</v>
      </c>
      <c r="H780" s="13" t="s">
        <v>170</v>
      </c>
      <c r="I780" s="15" t="s">
        <v>229</v>
      </c>
      <c r="J780" s="15" t="s">
        <v>158</v>
      </c>
      <c r="K780" s="15" t="s">
        <v>199</v>
      </c>
      <c r="L780" s="15" t="s">
        <v>266</v>
      </c>
      <c r="M780" s="21" t="n">
        <v>4</v>
      </c>
      <c r="N780" s="22" t="n">
        <v>899</v>
      </c>
      <c r="O780" s="22" t="n">
        <v>540</v>
      </c>
      <c r="P780" s="22" t="n">
        <f aca="false">ROUND(M780*N780*(1-T780),2)</f>
        <v>3236.4</v>
      </c>
      <c r="Q780" s="22" t="n">
        <f aca="false">ROUND(M780*O780,2)</f>
        <v>2160</v>
      </c>
      <c r="R780" s="22" t="n">
        <f aca="false">P780-Q780</f>
        <v>1076.4</v>
      </c>
      <c r="S780" s="23" t="n">
        <f aca="false">IF(P780=0,0,R780/P780)</f>
        <v>0.332591768631813</v>
      </c>
      <c r="T780" s="23" t="n">
        <v>0.1</v>
      </c>
    </row>
    <row r="781" customFormat="false" ht="15" hidden="false" customHeight="false" outlineLevel="0" collapsed="false">
      <c r="A781" s="24" t="n">
        <v>780</v>
      </c>
      <c r="B781" s="9" t="s">
        <v>1145</v>
      </c>
      <c r="C781" s="25" t="n">
        <v>45917</v>
      </c>
      <c r="D781" s="25" t="n">
        <v>45921</v>
      </c>
      <c r="E781" s="9" t="s">
        <v>150</v>
      </c>
      <c r="F781" s="9" t="s">
        <v>374</v>
      </c>
      <c r="G781" s="9" t="s">
        <v>177</v>
      </c>
      <c r="H781" s="9" t="s">
        <v>170</v>
      </c>
      <c r="I781" s="17" t="s">
        <v>271</v>
      </c>
      <c r="J781" s="17" t="s">
        <v>172</v>
      </c>
      <c r="K781" s="17" t="s">
        <v>173</v>
      </c>
      <c r="L781" s="17" t="s">
        <v>174</v>
      </c>
      <c r="M781" s="26" t="n">
        <v>1</v>
      </c>
      <c r="N781" s="27" t="n">
        <v>64</v>
      </c>
      <c r="O781" s="27" t="n">
        <v>49</v>
      </c>
      <c r="P781" s="27" t="n">
        <f aca="false">ROUND(M781*N781*(1-T781),2)</f>
        <v>51.2</v>
      </c>
      <c r="Q781" s="27" t="n">
        <f aca="false">ROUND(M781*O781,2)</f>
        <v>49</v>
      </c>
      <c r="R781" s="27" t="n">
        <f aca="false">P781-Q781</f>
        <v>2.2</v>
      </c>
      <c r="S781" s="28" t="n">
        <f aca="false">IF(P781=0,0,R781/P781)</f>
        <v>0.0429687500000001</v>
      </c>
      <c r="T781" s="28" t="n">
        <v>0.2</v>
      </c>
    </row>
    <row r="782" customFormat="false" ht="15" hidden="false" customHeight="false" outlineLevel="0" collapsed="false">
      <c r="A782" s="19" t="n">
        <v>781</v>
      </c>
      <c r="B782" s="13" t="s">
        <v>1146</v>
      </c>
      <c r="C782" s="20" t="n">
        <v>45918</v>
      </c>
      <c r="D782" s="20" t="n">
        <v>45918</v>
      </c>
      <c r="E782" s="13" t="s">
        <v>179</v>
      </c>
      <c r="F782" s="13" t="s">
        <v>856</v>
      </c>
      <c r="G782" s="13" t="s">
        <v>169</v>
      </c>
      <c r="H782" s="13" t="s">
        <v>208</v>
      </c>
      <c r="I782" s="15" t="s">
        <v>247</v>
      </c>
      <c r="J782" s="15" t="s">
        <v>158</v>
      </c>
      <c r="K782" s="15" t="s">
        <v>210</v>
      </c>
      <c r="L782" s="15" t="s">
        <v>265</v>
      </c>
      <c r="M782" s="21" t="n">
        <v>4</v>
      </c>
      <c r="N782" s="22" t="n">
        <v>790</v>
      </c>
      <c r="O782" s="22" t="n">
        <v>645</v>
      </c>
      <c r="P782" s="22" t="n">
        <f aca="false">ROUND(M782*N782*(1-T782),2)</f>
        <v>3160</v>
      </c>
      <c r="Q782" s="22" t="n">
        <f aca="false">ROUND(M782*O782,2)</f>
        <v>2580</v>
      </c>
      <c r="R782" s="22" t="n">
        <f aca="false">P782-Q782</f>
        <v>580</v>
      </c>
      <c r="S782" s="23" t="n">
        <f aca="false">IF(P782=0,0,R782/P782)</f>
        <v>0.183544303797468</v>
      </c>
      <c r="T782" s="23" t="n">
        <v>0</v>
      </c>
    </row>
    <row r="783" customFormat="false" ht="15" hidden="false" customHeight="false" outlineLevel="0" collapsed="false">
      <c r="A783" s="24" t="n">
        <v>782</v>
      </c>
      <c r="B783" s="9" t="s">
        <v>1146</v>
      </c>
      <c r="C783" s="25" t="n">
        <v>45918</v>
      </c>
      <c r="D783" s="25" t="n">
        <v>45918</v>
      </c>
      <c r="E783" s="9" t="s">
        <v>179</v>
      </c>
      <c r="F783" s="9" t="s">
        <v>856</v>
      </c>
      <c r="G783" s="9" t="s">
        <v>169</v>
      </c>
      <c r="H783" s="9" t="s">
        <v>208</v>
      </c>
      <c r="I783" s="17" t="s">
        <v>247</v>
      </c>
      <c r="J783" s="17" t="s">
        <v>158</v>
      </c>
      <c r="K783" s="17" t="s">
        <v>159</v>
      </c>
      <c r="L783" s="17" t="s">
        <v>248</v>
      </c>
      <c r="M783" s="26" t="n">
        <v>3</v>
      </c>
      <c r="N783" s="27" t="n">
        <v>165</v>
      </c>
      <c r="O783" s="27" t="n">
        <v>78</v>
      </c>
      <c r="P783" s="27" t="n">
        <f aca="false">ROUND(M783*N783*(1-T783),2)</f>
        <v>495</v>
      </c>
      <c r="Q783" s="27" t="n">
        <f aca="false">ROUND(M783*O783,2)</f>
        <v>234</v>
      </c>
      <c r="R783" s="27" t="n">
        <f aca="false">P783-Q783</f>
        <v>261</v>
      </c>
      <c r="S783" s="28" t="n">
        <f aca="false">IF(P783=0,0,R783/P783)</f>
        <v>0.527272727272727</v>
      </c>
      <c r="T783" s="28" t="n">
        <v>0</v>
      </c>
    </row>
    <row r="784" customFormat="false" ht="15" hidden="false" customHeight="false" outlineLevel="0" collapsed="false">
      <c r="A784" s="19" t="n">
        <v>783</v>
      </c>
      <c r="B784" s="13" t="s">
        <v>1147</v>
      </c>
      <c r="C784" s="20" t="n">
        <v>45918</v>
      </c>
      <c r="D784" s="20" t="n">
        <v>45924</v>
      </c>
      <c r="E784" s="13" t="s">
        <v>150</v>
      </c>
      <c r="F784" s="13" t="s">
        <v>494</v>
      </c>
      <c r="G784" s="13" t="s">
        <v>177</v>
      </c>
      <c r="H784" s="13" t="s">
        <v>208</v>
      </c>
      <c r="I784" s="15" t="s">
        <v>242</v>
      </c>
      <c r="J784" s="15" t="s">
        <v>155</v>
      </c>
      <c r="K784" s="15" t="s">
        <v>164</v>
      </c>
      <c r="L784" s="15" t="s">
        <v>257</v>
      </c>
      <c r="M784" s="21" t="n">
        <v>2</v>
      </c>
      <c r="N784" s="22" t="n">
        <v>560</v>
      </c>
      <c r="O784" s="22" t="n">
        <v>445</v>
      </c>
      <c r="P784" s="22" t="n">
        <f aca="false">ROUND(M784*N784*(1-T784),2)</f>
        <v>1120</v>
      </c>
      <c r="Q784" s="22" t="n">
        <f aca="false">ROUND(M784*O784,2)</f>
        <v>890</v>
      </c>
      <c r="R784" s="22" t="n">
        <f aca="false">P784-Q784</f>
        <v>230</v>
      </c>
      <c r="S784" s="23" t="n">
        <f aca="false">IF(P784=0,0,R784/P784)</f>
        <v>0.205357142857143</v>
      </c>
      <c r="T784" s="23" t="n">
        <v>0</v>
      </c>
    </row>
    <row r="785" customFormat="false" ht="15" hidden="false" customHeight="false" outlineLevel="0" collapsed="false">
      <c r="A785" s="24" t="n">
        <v>784</v>
      </c>
      <c r="B785" s="9" t="s">
        <v>1148</v>
      </c>
      <c r="C785" s="25" t="n">
        <v>45918</v>
      </c>
      <c r="D785" s="25" t="n">
        <v>45923</v>
      </c>
      <c r="E785" s="9" t="s">
        <v>150</v>
      </c>
      <c r="F785" s="9" t="s">
        <v>701</v>
      </c>
      <c r="G785" s="9" t="s">
        <v>177</v>
      </c>
      <c r="H785" s="9" t="s">
        <v>208</v>
      </c>
      <c r="I785" s="17" t="s">
        <v>242</v>
      </c>
      <c r="J785" s="17" t="s">
        <v>172</v>
      </c>
      <c r="K785" s="17" t="s">
        <v>204</v>
      </c>
      <c r="L785" s="17" t="s">
        <v>205</v>
      </c>
      <c r="M785" s="26" t="n">
        <v>3</v>
      </c>
      <c r="N785" s="27" t="n">
        <v>195</v>
      </c>
      <c r="O785" s="27" t="n">
        <v>122</v>
      </c>
      <c r="P785" s="27" t="n">
        <f aca="false">ROUND(M785*N785*(1-T785),2)</f>
        <v>555.75</v>
      </c>
      <c r="Q785" s="27" t="n">
        <f aca="false">ROUND(M785*O785,2)</f>
        <v>366</v>
      </c>
      <c r="R785" s="27" t="n">
        <f aca="false">P785-Q785</f>
        <v>189.75</v>
      </c>
      <c r="S785" s="28" t="n">
        <f aca="false">IF(P785=0,0,R785/P785)</f>
        <v>0.341430499325236</v>
      </c>
      <c r="T785" s="28" t="n">
        <v>0.05</v>
      </c>
    </row>
    <row r="786" customFormat="false" ht="15" hidden="false" customHeight="false" outlineLevel="0" collapsed="false">
      <c r="A786" s="19" t="n">
        <v>785</v>
      </c>
      <c r="B786" s="13" t="s">
        <v>1149</v>
      </c>
      <c r="C786" s="20" t="n">
        <v>45918</v>
      </c>
      <c r="D786" s="20" t="n">
        <v>45921</v>
      </c>
      <c r="E786" s="13" t="s">
        <v>167</v>
      </c>
      <c r="F786" s="13" t="s">
        <v>612</v>
      </c>
      <c r="G786" s="13" t="s">
        <v>152</v>
      </c>
      <c r="H786" s="13" t="s">
        <v>186</v>
      </c>
      <c r="I786" s="15" t="s">
        <v>224</v>
      </c>
      <c r="J786" s="15" t="s">
        <v>158</v>
      </c>
      <c r="K786" s="15" t="s">
        <v>199</v>
      </c>
      <c r="L786" s="15" t="s">
        <v>259</v>
      </c>
      <c r="M786" s="21" t="n">
        <v>3</v>
      </c>
      <c r="N786" s="22" t="n">
        <v>320</v>
      </c>
      <c r="O786" s="22" t="n">
        <v>185</v>
      </c>
      <c r="P786" s="22" t="n">
        <f aca="false">ROUND(M786*N786*(1-T786),2)</f>
        <v>864</v>
      </c>
      <c r="Q786" s="22" t="n">
        <f aca="false">ROUND(M786*O786,2)</f>
        <v>555</v>
      </c>
      <c r="R786" s="22" t="n">
        <f aca="false">P786-Q786</f>
        <v>309</v>
      </c>
      <c r="S786" s="23" t="n">
        <f aca="false">IF(P786=0,0,R786/P786)</f>
        <v>0.357638888888889</v>
      </c>
      <c r="T786" s="23" t="n">
        <v>0.1</v>
      </c>
    </row>
    <row r="787" customFormat="false" ht="15" hidden="false" customHeight="false" outlineLevel="0" collapsed="false">
      <c r="A787" s="24" t="n">
        <v>786</v>
      </c>
      <c r="B787" s="9" t="s">
        <v>1150</v>
      </c>
      <c r="C787" s="25" t="n">
        <v>45918</v>
      </c>
      <c r="D787" s="25" t="n">
        <v>45924</v>
      </c>
      <c r="E787" s="9" t="s">
        <v>150</v>
      </c>
      <c r="F787" s="9" t="s">
        <v>598</v>
      </c>
      <c r="G787" s="9" t="s">
        <v>169</v>
      </c>
      <c r="H787" s="9" t="s">
        <v>170</v>
      </c>
      <c r="I787" s="17" t="s">
        <v>229</v>
      </c>
      <c r="J787" s="17" t="s">
        <v>172</v>
      </c>
      <c r="K787" s="17" t="s">
        <v>305</v>
      </c>
      <c r="L787" s="17" t="s">
        <v>306</v>
      </c>
      <c r="M787" s="26" t="n">
        <v>1</v>
      </c>
      <c r="N787" s="27" t="n">
        <v>145</v>
      </c>
      <c r="O787" s="27" t="n">
        <v>88</v>
      </c>
      <c r="P787" s="27" t="n">
        <f aca="false">ROUND(M787*N787*(1-T787),2)</f>
        <v>145</v>
      </c>
      <c r="Q787" s="27" t="n">
        <f aca="false">ROUND(M787*O787,2)</f>
        <v>88</v>
      </c>
      <c r="R787" s="27" t="n">
        <f aca="false">P787-Q787</f>
        <v>57</v>
      </c>
      <c r="S787" s="28" t="n">
        <f aca="false">IF(P787=0,0,R787/P787)</f>
        <v>0.393103448275862</v>
      </c>
      <c r="T787" s="28" t="n">
        <v>0</v>
      </c>
    </row>
    <row r="788" customFormat="false" ht="15" hidden="false" customHeight="false" outlineLevel="0" collapsed="false">
      <c r="A788" s="19" t="n">
        <v>787</v>
      </c>
      <c r="B788" s="13" t="s">
        <v>1151</v>
      </c>
      <c r="C788" s="20" t="n">
        <v>45919</v>
      </c>
      <c r="D788" s="20" t="n">
        <v>45924</v>
      </c>
      <c r="E788" s="13" t="s">
        <v>150</v>
      </c>
      <c r="F788" s="13" t="s">
        <v>834</v>
      </c>
      <c r="G788" s="13" t="s">
        <v>152</v>
      </c>
      <c r="H788" s="13" t="s">
        <v>208</v>
      </c>
      <c r="I788" s="15" t="s">
        <v>242</v>
      </c>
      <c r="J788" s="15" t="s">
        <v>158</v>
      </c>
      <c r="K788" s="15" t="s">
        <v>210</v>
      </c>
      <c r="L788" s="15" t="s">
        <v>211</v>
      </c>
      <c r="M788" s="21" t="n">
        <v>2</v>
      </c>
      <c r="N788" s="22" t="n">
        <v>640</v>
      </c>
      <c r="O788" s="22" t="n">
        <v>460</v>
      </c>
      <c r="P788" s="22" t="n">
        <f aca="false">ROUND(M788*N788*(1-T788),2)</f>
        <v>1088</v>
      </c>
      <c r="Q788" s="22" t="n">
        <f aca="false">ROUND(M788*O788,2)</f>
        <v>920</v>
      </c>
      <c r="R788" s="22" t="n">
        <f aca="false">P788-Q788</f>
        <v>168</v>
      </c>
      <c r="S788" s="23" t="n">
        <f aca="false">IF(P788=0,0,R788/P788)</f>
        <v>0.154411764705882</v>
      </c>
      <c r="T788" s="23" t="n">
        <v>0.15</v>
      </c>
    </row>
    <row r="789" customFormat="false" ht="15" hidden="false" customHeight="false" outlineLevel="0" collapsed="false">
      <c r="A789" s="24" t="n">
        <v>788</v>
      </c>
      <c r="B789" s="9" t="s">
        <v>1152</v>
      </c>
      <c r="C789" s="25" t="n">
        <v>45920</v>
      </c>
      <c r="D789" s="25" t="n">
        <v>45925</v>
      </c>
      <c r="E789" s="9" t="s">
        <v>150</v>
      </c>
      <c r="F789" s="9" t="s">
        <v>811</v>
      </c>
      <c r="G789" s="9" t="s">
        <v>169</v>
      </c>
      <c r="H789" s="9" t="s">
        <v>208</v>
      </c>
      <c r="I789" s="17" t="s">
        <v>242</v>
      </c>
      <c r="J789" s="17" t="s">
        <v>172</v>
      </c>
      <c r="K789" s="17" t="s">
        <v>305</v>
      </c>
      <c r="L789" s="17" t="s">
        <v>306</v>
      </c>
      <c r="M789" s="26" t="n">
        <v>2</v>
      </c>
      <c r="N789" s="27" t="n">
        <v>145</v>
      </c>
      <c r="O789" s="27" t="n">
        <v>88</v>
      </c>
      <c r="P789" s="27" t="n">
        <f aca="false">ROUND(M789*N789*(1-T789),2)</f>
        <v>232</v>
      </c>
      <c r="Q789" s="27" t="n">
        <f aca="false">ROUND(M789*O789,2)</f>
        <v>176</v>
      </c>
      <c r="R789" s="27" t="n">
        <f aca="false">P789-Q789</f>
        <v>56</v>
      </c>
      <c r="S789" s="28" t="n">
        <f aca="false">IF(P789=0,0,R789/P789)</f>
        <v>0.241379310344828</v>
      </c>
      <c r="T789" s="28" t="n">
        <v>0.2</v>
      </c>
    </row>
    <row r="790" customFormat="false" ht="15" hidden="false" customHeight="false" outlineLevel="0" collapsed="false">
      <c r="A790" s="19" t="n">
        <v>789</v>
      </c>
      <c r="B790" s="13" t="s">
        <v>1153</v>
      </c>
      <c r="C790" s="20" t="n">
        <v>45920</v>
      </c>
      <c r="D790" s="20" t="n">
        <v>45924</v>
      </c>
      <c r="E790" s="13" t="s">
        <v>150</v>
      </c>
      <c r="F790" s="13" t="s">
        <v>1154</v>
      </c>
      <c r="G790" s="13" t="s">
        <v>177</v>
      </c>
      <c r="H790" s="13" t="s">
        <v>186</v>
      </c>
      <c r="I790" s="15" t="s">
        <v>224</v>
      </c>
      <c r="J790" s="15" t="s">
        <v>158</v>
      </c>
      <c r="K790" s="15" t="s">
        <v>199</v>
      </c>
      <c r="L790" s="15" t="s">
        <v>259</v>
      </c>
      <c r="M790" s="21" t="n">
        <v>4</v>
      </c>
      <c r="N790" s="22" t="n">
        <v>320</v>
      </c>
      <c r="O790" s="22" t="n">
        <v>185</v>
      </c>
      <c r="P790" s="22" t="n">
        <f aca="false">ROUND(M790*N790*(1-T790),2)</f>
        <v>1280</v>
      </c>
      <c r="Q790" s="22" t="n">
        <f aca="false">ROUND(M790*O790,2)</f>
        <v>740</v>
      </c>
      <c r="R790" s="22" t="n">
        <f aca="false">P790-Q790</f>
        <v>540</v>
      </c>
      <c r="S790" s="23" t="n">
        <f aca="false">IF(P790=0,0,R790/P790)</f>
        <v>0.421875</v>
      </c>
      <c r="T790" s="23" t="n">
        <v>0</v>
      </c>
    </row>
    <row r="791" customFormat="false" ht="15" hidden="false" customHeight="false" outlineLevel="0" collapsed="false">
      <c r="A791" s="24" t="n">
        <v>790</v>
      </c>
      <c r="B791" s="9" t="s">
        <v>1155</v>
      </c>
      <c r="C791" s="25" t="n">
        <v>45920</v>
      </c>
      <c r="D791" s="25" t="n">
        <v>45923</v>
      </c>
      <c r="E791" s="9" t="s">
        <v>167</v>
      </c>
      <c r="F791" s="9" t="s">
        <v>915</v>
      </c>
      <c r="G791" s="9" t="s">
        <v>177</v>
      </c>
      <c r="H791" s="9" t="s">
        <v>153</v>
      </c>
      <c r="I791" s="17" t="s">
        <v>154</v>
      </c>
      <c r="J791" s="17" t="s">
        <v>172</v>
      </c>
      <c r="K791" s="17" t="s">
        <v>173</v>
      </c>
      <c r="L791" s="17" t="s">
        <v>237</v>
      </c>
      <c r="M791" s="26" t="n">
        <v>4</v>
      </c>
      <c r="N791" s="27" t="n">
        <v>42</v>
      </c>
      <c r="O791" s="27" t="n">
        <v>21</v>
      </c>
      <c r="P791" s="27" t="n">
        <f aca="false">ROUND(M791*N791*(1-T791),2)</f>
        <v>142.8</v>
      </c>
      <c r="Q791" s="27" t="n">
        <f aca="false">ROUND(M791*O791,2)</f>
        <v>84</v>
      </c>
      <c r="R791" s="27" t="n">
        <f aca="false">P791-Q791</f>
        <v>58.8</v>
      </c>
      <c r="S791" s="28" t="n">
        <f aca="false">IF(P791=0,0,R791/P791)</f>
        <v>0.411764705882353</v>
      </c>
      <c r="T791" s="28" t="n">
        <v>0.15</v>
      </c>
    </row>
    <row r="792" customFormat="false" ht="15" hidden="false" customHeight="false" outlineLevel="0" collapsed="false">
      <c r="A792" s="19" t="n">
        <v>791</v>
      </c>
      <c r="B792" s="13" t="s">
        <v>1155</v>
      </c>
      <c r="C792" s="20" t="n">
        <v>45920</v>
      </c>
      <c r="D792" s="20" t="n">
        <v>45923</v>
      </c>
      <c r="E792" s="13" t="s">
        <v>167</v>
      </c>
      <c r="F792" s="13" t="s">
        <v>915</v>
      </c>
      <c r="G792" s="13" t="s">
        <v>177</v>
      </c>
      <c r="H792" s="13" t="s">
        <v>153</v>
      </c>
      <c r="I792" s="15" t="s">
        <v>154</v>
      </c>
      <c r="J792" s="15" t="s">
        <v>158</v>
      </c>
      <c r="K792" s="15" t="s">
        <v>243</v>
      </c>
      <c r="L792" s="15" t="s">
        <v>244</v>
      </c>
      <c r="M792" s="21" t="n">
        <v>7</v>
      </c>
      <c r="N792" s="22" t="n">
        <v>980</v>
      </c>
      <c r="O792" s="22" t="n">
        <v>610</v>
      </c>
      <c r="P792" s="22" t="n">
        <f aca="false">ROUND(M792*N792*(1-T792),2)</f>
        <v>5831</v>
      </c>
      <c r="Q792" s="22" t="n">
        <f aca="false">ROUND(M792*O792,2)</f>
        <v>4270</v>
      </c>
      <c r="R792" s="22" t="n">
        <f aca="false">P792-Q792</f>
        <v>1561</v>
      </c>
      <c r="S792" s="23" t="n">
        <f aca="false">IF(P792=0,0,R792/P792)</f>
        <v>0.267707082833133</v>
      </c>
      <c r="T792" s="23" t="n">
        <v>0.15</v>
      </c>
    </row>
    <row r="793" customFormat="false" ht="15" hidden="false" customHeight="false" outlineLevel="0" collapsed="false">
      <c r="A793" s="24" t="n">
        <v>792</v>
      </c>
      <c r="B793" s="9" t="s">
        <v>1156</v>
      </c>
      <c r="C793" s="25" t="n">
        <v>45920</v>
      </c>
      <c r="D793" s="25" t="n">
        <v>45922</v>
      </c>
      <c r="E793" s="9" t="s">
        <v>184</v>
      </c>
      <c r="F793" s="9" t="s">
        <v>455</v>
      </c>
      <c r="G793" s="9" t="s">
        <v>177</v>
      </c>
      <c r="H793" s="9" t="s">
        <v>186</v>
      </c>
      <c r="I793" s="17" t="s">
        <v>224</v>
      </c>
      <c r="J793" s="17" t="s">
        <v>155</v>
      </c>
      <c r="K793" s="17" t="s">
        <v>288</v>
      </c>
      <c r="L793" s="17" t="s">
        <v>289</v>
      </c>
      <c r="M793" s="26" t="n">
        <v>5</v>
      </c>
      <c r="N793" s="27" t="n">
        <v>185</v>
      </c>
      <c r="O793" s="27" t="n">
        <v>110</v>
      </c>
      <c r="P793" s="27" t="n">
        <f aca="false">ROUND(M793*N793*(1-T793),2)</f>
        <v>786.25</v>
      </c>
      <c r="Q793" s="27" t="n">
        <f aca="false">ROUND(M793*O793,2)</f>
        <v>550</v>
      </c>
      <c r="R793" s="27" t="n">
        <f aca="false">P793-Q793</f>
        <v>236.25</v>
      </c>
      <c r="S793" s="28" t="n">
        <f aca="false">IF(P793=0,0,R793/P793)</f>
        <v>0.300476947535771</v>
      </c>
      <c r="T793" s="28" t="n">
        <v>0.15</v>
      </c>
    </row>
    <row r="794" customFormat="false" ht="15" hidden="false" customHeight="false" outlineLevel="0" collapsed="false">
      <c r="A794" s="19" t="n">
        <v>793</v>
      </c>
      <c r="B794" s="13" t="s">
        <v>1157</v>
      </c>
      <c r="C794" s="20" t="n">
        <v>45921</v>
      </c>
      <c r="D794" s="20" t="n">
        <v>45923</v>
      </c>
      <c r="E794" s="13" t="s">
        <v>184</v>
      </c>
      <c r="F794" s="13" t="s">
        <v>554</v>
      </c>
      <c r="G794" s="13" t="s">
        <v>169</v>
      </c>
      <c r="H794" s="13" t="s">
        <v>153</v>
      </c>
      <c r="I794" s="15" t="s">
        <v>233</v>
      </c>
      <c r="J794" s="15" t="s">
        <v>172</v>
      </c>
      <c r="K794" s="15" t="s">
        <v>195</v>
      </c>
      <c r="L794" s="15" t="s">
        <v>196</v>
      </c>
      <c r="M794" s="21" t="n">
        <v>7</v>
      </c>
      <c r="N794" s="22" t="n">
        <v>58</v>
      </c>
      <c r="O794" s="22" t="n">
        <v>31</v>
      </c>
      <c r="P794" s="22" t="n">
        <f aca="false">ROUND(M794*N794*(1-T794),2)</f>
        <v>406</v>
      </c>
      <c r="Q794" s="22" t="n">
        <f aca="false">ROUND(M794*O794,2)</f>
        <v>217</v>
      </c>
      <c r="R794" s="22" t="n">
        <f aca="false">P794-Q794</f>
        <v>189</v>
      </c>
      <c r="S794" s="23" t="n">
        <f aca="false">IF(P794=0,0,R794/P794)</f>
        <v>0.46551724137931</v>
      </c>
      <c r="T794" s="23" t="n">
        <v>0</v>
      </c>
    </row>
    <row r="795" customFormat="false" ht="15" hidden="false" customHeight="false" outlineLevel="0" collapsed="false">
      <c r="A795" s="24" t="n">
        <v>794</v>
      </c>
      <c r="B795" s="9" t="s">
        <v>1158</v>
      </c>
      <c r="C795" s="25" t="n">
        <v>45921</v>
      </c>
      <c r="D795" s="25" t="n">
        <v>45925</v>
      </c>
      <c r="E795" s="9" t="s">
        <v>150</v>
      </c>
      <c r="F795" s="9" t="s">
        <v>626</v>
      </c>
      <c r="G795" s="9" t="s">
        <v>169</v>
      </c>
      <c r="H795" s="9" t="s">
        <v>153</v>
      </c>
      <c r="I795" s="17" t="s">
        <v>181</v>
      </c>
      <c r="J795" s="17" t="s">
        <v>158</v>
      </c>
      <c r="K795" s="17" t="s">
        <v>243</v>
      </c>
      <c r="L795" s="17" t="s">
        <v>276</v>
      </c>
      <c r="M795" s="26" t="n">
        <v>1</v>
      </c>
      <c r="N795" s="27" t="n">
        <v>1250</v>
      </c>
      <c r="O795" s="27" t="n">
        <v>780</v>
      </c>
      <c r="P795" s="27" t="n">
        <f aca="false">ROUND(M795*N795*(1-T795),2)</f>
        <v>1250</v>
      </c>
      <c r="Q795" s="27" t="n">
        <f aca="false">ROUND(M795*O795,2)</f>
        <v>780</v>
      </c>
      <c r="R795" s="27" t="n">
        <f aca="false">P795-Q795</f>
        <v>470</v>
      </c>
      <c r="S795" s="28" t="n">
        <f aca="false">IF(P795=0,0,R795/P795)</f>
        <v>0.376</v>
      </c>
      <c r="T795" s="28" t="n">
        <v>0</v>
      </c>
    </row>
    <row r="796" customFormat="false" ht="15" hidden="false" customHeight="false" outlineLevel="0" collapsed="false">
      <c r="A796" s="19" t="n">
        <v>795</v>
      </c>
      <c r="B796" s="13" t="s">
        <v>1159</v>
      </c>
      <c r="C796" s="20" t="n">
        <v>45922</v>
      </c>
      <c r="D796" s="20" t="n">
        <v>45926</v>
      </c>
      <c r="E796" s="13" t="s">
        <v>150</v>
      </c>
      <c r="F796" s="13" t="s">
        <v>408</v>
      </c>
      <c r="G796" s="13" t="s">
        <v>152</v>
      </c>
      <c r="H796" s="13" t="s">
        <v>170</v>
      </c>
      <c r="I796" s="15" t="s">
        <v>229</v>
      </c>
      <c r="J796" s="15" t="s">
        <v>155</v>
      </c>
      <c r="K796" s="15" t="s">
        <v>215</v>
      </c>
      <c r="L796" s="15" t="s">
        <v>216</v>
      </c>
      <c r="M796" s="21" t="n">
        <v>4</v>
      </c>
      <c r="N796" s="22" t="n">
        <v>210</v>
      </c>
      <c r="O796" s="22" t="n">
        <v>132</v>
      </c>
      <c r="P796" s="22" t="n">
        <f aca="false">ROUND(M796*N796*(1-T796),2)</f>
        <v>714</v>
      </c>
      <c r="Q796" s="22" t="n">
        <f aca="false">ROUND(M796*O796,2)</f>
        <v>528</v>
      </c>
      <c r="R796" s="22" t="n">
        <f aca="false">P796-Q796</f>
        <v>186</v>
      </c>
      <c r="S796" s="23" t="n">
        <f aca="false">IF(P796=0,0,R796/P796)</f>
        <v>0.260504201680672</v>
      </c>
      <c r="T796" s="23" t="n">
        <v>0.15</v>
      </c>
    </row>
    <row r="797" customFormat="false" ht="15" hidden="false" customHeight="false" outlineLevel="0" collapsed="false">
      <c r="A797" s="24" t="n">
        <v>796</v>
      </c>
      <c r="B797" s="9" t="s">
        <v>1160</v>
      </c>
      <c r="C797" s="25" t="n">
        <v>45922</v>
      </c>
      <c r="D797" s="25" t="n">
        <v>45928</v>
      </c>
      <c r="E797" s="9" t="s">
        <v>150</v>
      </c>
      <c r="F797" s="9" t="s">
        <v>936</v>
      </c>
      <c r="G797" s="9" t="s">
        <v>152</v>
      </c>
      <c r="H797" s="9" t="s">
        <v>186</v>
      </c>
      <c r="I797" s="17" t="s">
        <v>203</v>
      </c>
      <c r="J797" s="17" t="s">
        <v>158</v>
      </c>
      <c r="K797" s="17" t="s">
        <v>199</v>
      </c>
      <c r="L797" s="17" t="s">
        <v>259</v>
      </c>
      <c r="M797" s="26" t="n">
        <v>2</v>
      </c>
      <c r="N797" s="27" t="n">
        <v>320</v>
      </c>
      <c r="O797" s="27" t="n">
        <v>185</v>
      </c>
      <c r="P797" s="27" t="n">
        <f aca="false">ROUND(M797*N797*(1-T797),2)</f>
        <v>640</v>
      </c>
      <c r="Q797" s="27" t="n">
        <f aca="false">ROUND(M797*O797,2)</f>
        <v>370</v>
      </c>
      <c r="R797" s="27" t="n">
        <f aca="false">P797-Q797</f>
        <v>270</v>
      </c>
      <c r="S797" s="28" t="n">
        <f aca="false">IF(P797=0,0,R797/P797)</f>
        <v>0.421875</v>
      </c>
      <c r="T797" s="28" t="n">
        <v>0</v>
      </c>
    </row>
    <row r="798" customFormat="false" ht="15" hidden="false" customHeight="false" outlineLevel="0" collapsed="false">
      <c r="A798" s="19" t="n">
        <v>797</v>
      </c>
      <c r="B798" s="13" t="s">
        <v>1161</v>
      </c>
      <c r="C798" s="20" t="n">
        <v>45922</v>
      </c>
      <c r="D798" s="20" t="n">
        <v>45923</v>
      </c>
      <c r="E798" s="13" t="s">
        <v>184</v>
      </c>
      <c r="F798" s="13" t="s">
        <v>218</v>
      </c>
      <c r="G798" s="13" t="s">
        <v>169</v>
      </c>
      <c r="H798" s="13" t="s">
        <v>208</v>
      </c>
      <c r="I798" s="15" t="s">
        <v>242</v>
      </c>
      <c r="J798" s="15" t="s">
        <v>158</v>
      </c>
      <c r="K798" s="15" t="s">
        <v>243</v>
      </c>
      <c r="L798" s="15" t="s">
        <v>276</v>
      </c>
      <c r="M798" s="21" t="n">
        <v>7</v>
      </c>
      <c r="N798" s="22" t="n">
        <v>1250</v>
      </c>
      <c r="O798" s="22" t="n">
        <v>780</v>
      </c>
      <c r="P798" s="22" t="n">
        <f aca="false">ROUND(M798*N798*(1-T798),2)</f>
        <v>8312.5</v>
      </c>
      <c r="Q798" s="22" t="n">
        <f aca="false">ROUND(M798*O798,2)</f>
        <v>5460</v>
      </c>
      <c r="R798" s="22" t="n">
        <f aca="false">P798-Q798</f>
        <v>2852.5</v>
      </c>
      <c r="S798" s="23" t="n">
        <f aca="false">IF(P798=0,0,R798/P798)</f>
        <v>0.343157894736842</v>
      </c>
      <c r="T798" s="23" t="n">
        <v>0.05</v>
      </c>
    </row>
    <row r="799" customFormat="false" ht="15" hidden="false" customHeight="false" outlineLevel="0" collapsed="false">
      <c r="A799" s="24" t="n">
        <v>798</v>
      </c>
      <c r="B799" s="9" t="s">
        <v>1161</v>
      </c>
      <c r="C799" s="25" t="n">
        <v>45922</v>
      </c>
      <c r="D799" s="25" t="n">
        <v>45923</v>
      </c>
      <c r="E799" s="9" t="s">
        <v>184</v>
      </c>
      <c r="F799" s="9" t="s">
        <v>218</v>
      </c>
      <c r="G799" s="9" t="s">
        <v>169</v>
      </c>
      <c r="H799" s="9" t="s">
        <v>208</v>
      </c>
      <c r="I799" s="17" t="s">
        <v>242</v>
      </c>
      <c r="J799" s="17" t="s">
        <v>155</v>
      </c>
      <c r="K799" s="17" t="s">
        <v>164</v>
      </c>
      <c r="L799" s="17" t="s">
        <v>257</v>
      </c>
      <c r="M799" s="26" t="n">
        <v>5</v>
      </c>
      <c r="N799" s="27" t="n">
        <v>560</v>
      </c>
      <c r="O799" s="27" t="n">
        <v>445</v>
      </c>
      <c r="P799" s="27" t="n">
        <f aca="false">ROUND(M799*N799*(1-T799),2)</f>
        <v>1960</v>
      </c>
      <c r="Q799" s="27" t="n">
        <f aca="false">ROUND(M799*O799,2)</f>
        <v>2225</v>
      </c>
      <c r="R799" s="27" t="n">
        <f aca="false">P799-Q799</f>
        <v>-265</v>
      </c>
      <c r="S799" s="28" t="n">
        <f aca="false">IF(P799=0,0,R799/P799)</f>
        <v>-0.135204081632653</v>
      </c>
      <c r="T799" s="28" t="n">
        <v>0.3</v>
      </c>
    </row>
    <row r="800" customFormat="false" ht="15" hidden="false" customHeight="false" outlineLevel="0" collapsed="false">
      <c r="A800" s="19" t="n">
        <v>799</v>
      </c>
      <c r="B800" s="13" t="s">
        <v>1162</v>
      </c>
      <c r="C800" s="20" t="n">
        <v>45922</v>
      </c>
      <c r="D800" s="20" t="n">
        <v>45925</v>
      </c>
      <c r="E800" s="13" t="s">
        <v>167</v>
      </c>
      <c r="F800" s="13" t="s">
        <v>626</v>
      </c>
      <c r="G800" s="13" t="s">
        <v>169</v>
      </c>
      <c r="H800" s="13" t="s">
        <v>208</v>
      </c>
      <c r="I800" s="15" t="s">
        <v>242</v>
      </c>
      <c r="J800" s="15" t="s">
        <v>155</v>
      </c>
      <c r="K800" s="15" t="s">
        <v>164</v>
      </c>
      <c r="L800" s="15" t="s">
        <v>165</v>
      </c>
      <c r="M800" s="21" t="n">
        <v>5</v>
      </c>
      <c r="N800" s="22" t="n">
        <v>920</v>
      </c>
      <c r="O800" s="22" t="n">
        <v>760</v>
      </c>
      <c r="P800" s="22" t="n">
        <f aca="false">ROUND(M800*N800*(1-T800),2)</f>
        <v>4600</v>
      </c>
      <c r="Q800" s="22" t="n">
        <f aca="false">ROUND(M800*O800,2)</f>
        <v>3800</v>
      </c>
      <c r="R800" s="22" t="n">
        <f aca="false">P800-Q800</f>
        <v>800</v>
      </c>
      <c r="S800" s="23" t="n">
        <f aca="false">IF(P800=0,0,R800/P800)</f>
        <v>0.173913043478261</v>
      </c>
      <c r="T800" s="23" t="n">
        <v>0</v>
      </c>
    </row>
    <row r="801" customFormat="false" ht="15" hidden="false" customHeight="false" outlineLevel="0" collapsed="false">
      <c r="A801" s="24" t="n">
        <v>800</v>
      </c>
      <c r="B801" s="9" t="s">
        <v>1163</v>
      </c>
      <c r="C801" s="25" t="n">
        <v>45923</v>
      </c>
      <c r="D801" s="25" t="n">
        <v>45928</v>
      </c>
      <c r="E801" s="9" t="s">
        <v>150</v>
      </c>
      <c r="F801" s="9" t="s">
        <v>561</v>
      </c>
      <c r="G801" s="9" t="s">
        <v>177</v>
      </c>
      <c r="H801" s="9" t="s">
        <v>153</v>
      </c>
      <c r="I801" s="17" t="s">
        <v>233</v>
      </c>
      <c r="J801" s="17" t="s">
        <v>155</v>
      </c>
      <c r="K801" s="17" t="s">
        <v>164</v>
      </c>
      <c r="L801" s="17" t="s">
        <v>165</v>
      </c>
      <c r="M801" s="26" t="n">
        <v>2</v>
      </c>
      <c r="N801" s="27" t="n">
        <v>920</v>
      </c>
      <c r="O801" s="27" t="n">
        <v>760</v>
      </c>
      <c r="P801" s="27" t="n">
        <f aca="false">ROUND(M801*N801*(1-T801),2)</f>
        <v>1288</v>
      </c>
      <c r="Q801" s="27" t="n">
        <f aca="false">ROUND(M801*O801,2)</f>
        <v>1520</v>
      </c>
      <c r="R801" s="27" t="n">
        <f aca="false">P801-Q801</f>
        <v>-232</v>
      </c>
      <c r="S801" s="28" t="n">
        <f aca="false">IF(P801=0,0,R801/P801)</f>
        <v>-0.180124223602484</v>
      </c>
      <c r="T801" s="28" t="n">
        <v>0.3</v>
      </c>
    </row>
    <row r="802" customFormat="false" ht="15" hidden="false" customHeight="false" outlineLevel="0" collapsed="false">
      <c r="A802" s="19" t="n">
        <v>801</v>
      </c>
      <c r="B802" s="13" t="s">
        <v>1164</v>
      </c>
      <c r="C802" s="20" t="n">
        <v>45923</v>
      </c>
      <c r="D802" s="20" t="n">
        <v>45928</v>
      </c>
      <c r="E802" s="13" t="s">
        <v>150</v>
      </c>
      <c r="F802" s="13" t="s">
        <v>326</v>
      </c>
      <c r="G802" s="13" t="s">
        <v>169</v>
      </c>
      <c r="H802" s="13" t="s">
        <v>186</v>
      </c>
      <c r="I802" s="15" t="s">
        <v>203</v>
      </c>
      <c r="J802" s="15" t="s">
        <v>158</v>
      </c>
      <c r="K802" s="15" t="s">
        <v>159</v>
      </c>
      <c r="L802" s="15" t="s">
        <v>160</v>
      </c>
      <c r="M802" s="21" t="n">
        <v>2</v>
      </c>
      <c r="N802" s="22" t="n">
        <v>389</v>
      </c>
      <c r="O802" s="22" t="n">
        <v>235</v>
      </c>
      <c r="P802" s="22" t="n">
        <f aca="false">ROUND(M802*N802*(1-T802),2)</f>
        <v>739.1</v>
      </c>
      <c r="Q802" s="22" t="n">
        <f aca="false">ROUND(M802*O802,2)</f>
        <v>470</v>
      </c>
      <c r="R802" s="22" t="n">
        <f aca="false">P802-Q802</f>
        <v>269.1</v>
      </c>
      <c r="S802" s="23" t="n">
        <f aca="false">IF(P802=0,0,R802/P802)</f>
        <v>0.364091462589636</v>
      </c>
      <c r="T802" s="23" t="n">
        <v>0.05</v>
      </c>
    </row>
    <row r="803" customFormat="false" ht="15" hidden="false" customHeight="false" outlineLevel="0" collapsed="false">
      <c r="A803" s="24" t="n">
        <v>802</v>
      </c>
      <c r="B803" s="9" t="s">
        <v>1165</v>
      </c>
      <c r="C803" s="25" t="n">
        <v>45924</v>
      </c>
      <c r="D803" s="25" t="n">
        <v>45926</v>
      </c>
      <c r="E803" s="9" t="s">
        <v>184</v>
      </c>
      <c r="F803" s="9" t="s">
        <v>679</v>
      </c>
      <c r="G803" s="9" t="s">
        <v>169</v>
      </c>
      <c r="H803" s="9" t="s">
        <v>208</v>
      </c>
      <c r="I803" s="17" t="s">
        <v>219</v>
      </c>
      <c r="J803" s="17" t="s">
        <v>155</v>
      </c>
      <c r="K803" s="17" t="s">
        <v>164</v>
      </c>
      <c r="L803" s="17" t="s">
        <v>257</v>
      </c>
      <c r="M803" s="26" t="n">
        <v>5</v>
      </c>
      <c r="N803" s="27" t="n">
        <v>560</v>
      </c>
      <c r="O803" s="27" t="n">
        <v>445</v>
      </c>
      <c r="P803" s="27" t="n">
        <f aca="false">ROUND(M803*N803*(1-T803),2)</f>
        <v>2520</v>
      </c>
      <c r="Q803" s="27" t="n">
        <f aca="false">ROUND(M803*O803,2)</f>
        <v>2225</v>
      </c>
      <c r="R803" s="27" t="n">
        <f aca="false">P803-Q803</f>
        <v>295</v>
      </c>
      <c r="S803" s="28" t="n">
        <f aca="false">IF(P803=0,0,R803/P803)</f>
        <v>0.117063492063492</v>
      </c>
      <c r="T803" s="28" t="n">
        <v>0.1</v>
      </c>
    </row>
    <row r="804" customFormat="false" ht="15" hidden="false" customHeight="false" outlineLevel="0" collapsed="false">
      <c r="A804" s="19" t="n">
        <v>803</v>
      </c>
      <c r="B804" s="13" t="s">
        <v>1165</v>
      </c>
      <c r="C804" s="20" t="n">
        <v>45924</v>
      </c>
      <c r="D804" s="20" t="n">
        <v>45926</v>
      </c>
      <c r="E804" s="13" t="s">
        <v>184</v>
      </c>
      <c r="F804" s="13" t="s">
        <v>679</v>
      </c>
      <c r="G804" s="13" t="s">
        <v>169</v>
      </c>
      <c r="H804" s="13" t="s">
        <v>208</v>
      </c>
      <c r="I804" s="15" t="s">
        <v>219</v>
      </c>
      <c r="J804" s="15" t="s">
        <v>172</v>
      </c>
      <c r="K804" s="15" t="s">
        <v>173</v>
      </c>
      <c r="L804" s="15" t="s">
        <v>174</v>
      </c>
      <c r="M804" s="21" t="n">
        <v>2</v>
      </c>
      <c r="N804" s="22" t="n">
        <v>64</v>
      </c>
      <c r="O804" s="22" t="n">
        <v>49</v>
      </c>
      <c r="P804" s="22" t="n">
        <f aca="false">ROUND(M804*N804*(1-T804),2)</f>
        <v>89.6</v>
      </c>
      <c r="Q804" s="22" t="n">
        <f aca="false">ROUND(M804*O804,2)</f>
        <v>98</v>
      </c>
      <c r="R804" s="22" t="n">
        <f aca="false">P804-Q804</f>
        <v>-8.40000000000001</v>
      </c>
      <c r="S804" s="23" t="n">
        <f aca="false">IF(P804=0,0,R804/P804)</f>
        <v>-0.0937500000000001</v>
      </c>
      <c r="T804" s="23" t="n">
        <v>0.3</v>
      </c>
    </row>
    <row r="805" customFormat="false" ht="15" hidden="false" customHeight="false" outlineLevel="0" collapsed="false">
      <c r="A805" s="24" t="n">
        <v>804</v>
      </c>
      <c r="B805" s="9" t="s">
        <v>1166</v>
      </c>
      <c r="C805" s="25" t="n">
        <v>45924</v>
      </c>
      <c r="D805" s="25" t="n">
        <v>45928</v>
      </c>
      <c r="E805" s="9" t="s">
        <v>150</v>
      </c>
      <c r="F805" s="9" t="s">
        <v>479</v>
      </c>
      <c r="G805" s="9" t="s">
        <v>152</v>
      </c>
      <c r="H805" s="9" t="s">
        <v>153</v>
      </c>
      <c r="I805" s="17" t="s">
        <v>181</v>
      </c>
      <c r="J805" s="17" t="s">
        <v>172</v>
      </c>
      <c r="K805" s="17" t="s">
        <v>204</v>
      </c>
      <c r="L805" s="17" t="s">
        <v>205</v>
      </c>
      <c r="M805" s="26" t="n">
        <v>3</v>
      </c>
      <c r="N805" s="27" t="n">
        <v>195</v>
      </c>
      <c r="O805" s="27" t="n">
        <v>122</v>
      </c>
      <c r="P805" s="27" t="n">
        <f aca="false">ROUND(M805*N805*(1-T805),2)</f>
        <v>585</v>
      </c>
      <c r="Q805" s="27" t="n">
        <f aca="false">ROUND(M805*O805,2)</f>
        <v>366</v>
      </c>
      <c r="R805" s="27" t="n">
        <f aca="false">P805-Q805</f>
        <v>219</v>
      </c>
      <c r="S805" s="28" t="n">
        <f aca="false">IF(P805=0,0,R805/P805)</f>
        <v>0.374358974358974</v>
      </c>
      <c r="T805" s="28" t="n">
        <v>0</v>
      </c>
    </row>
    <row r="806" customFormat="false" ht="15" hidden="false" customHeight="false" outlineLevel="0" collapsed="false">
      <c r="A806" s="19" t="n">
        <v>805</v>
      </c>
      <c r="B806" s="13" t="s">
        <v>1167</v>
      </c>
      <c r="C806" s="20" t="n">
        <v>45924</v>
      </c>
      <c r="D806" s="20" t="n">
        <v>45929</v>
      </c>
      <c r="E806" s="13" t="s">
        <v>150</v>
      </c>
      <c r="F806" s="13" t="s">
        <v>1168</v>
      </c>
      <c r="G806" s="13" t="s">
        <v>177</v>
      </c>
      <c r="H806" s="13" t="s">
        <v>170</v>
      </c>
      <c r="I806" s="15" t="s">
        <v>229</v>
      </c>
      <c r="J806" s="15" t="s">
        <v>158</v>
      </c>
      <c r="K806" s="15" t="s">
        <v>159</v>
      </c>
      <c r="L806" s="15" t="s">
        <v>182</v>
      </c>
      <c r="M806" s="21" t="n">
        <v>3</v>
      </c>
      <c r="N806" s="22" t="n">
        <v>115</v>
      </c>
      <c r="O806" s="22" t="n">
        <v>52</v>
      </c>
      <c r="P806" s="22" t="n">
        <f aca="false">ROUND(M806*N806*(1-T806),2)</f>
        <v>345</v>
      </c>
      <c r="Q806" s="22" t="n">
        <f aca="false">ROUND(M806*O806,2)</f>
        <v>156</v>
      </c>
      <c r="R806" s="22" t="n">
        <f aca="false">P806-Q806</f>
        <v>189</v>
      </c>
      <c r="S806" s="23" t="n">
        <f aca="false">IF(P806=0,0,R806/P806)</f>
        <v>0.547826086956522</v>
      </c>
      <c r="T806" s="23" t="n">
        <v>0</v>
      </c>
    </row>
    <row r="807" customFormat="false" ht="15" hidden="false" customHeight="false" outlineLevel="0" collapsed="false">
      <c r="A807" s="24" t="n">
        <v>806</v>
      </c>
      <c r="B807" s="9" t="s">
        <v>1169</v>
      </c>
      <c r="C807" s="25" t="n">
        <v>45925</v>
      </c>
      <c r="D807" s="25" t="n">
        <v>45931</v>
      </c>
      <c r="E807" s="9" t="s">
        <v>150</v>
      </c>
      <c r="F807" s="9" t="s">
        <v>542</v>
      </c>
      <c r="G807" s="9" t="s">
        <v>152</v>
      </c>
      <c r="H807" s="9" t="s">
        <v>153</v>
      </c>
      <c r="I807" s="17" t="s">
        <v>236</v>
      </c>
      <c r="J807" s="17" t="s">
        <v>155</v>
      </c>
      <c r="K807" s="17" t="s">
        <v>164</v>
      </c>
      <c r="L807" s="17" t="s">
        <v>165</v>
      </c>
      <c r="M807" s="26" t="n">
        <v>2</v>
      </c>
      <c r="N807" s="27" t="n">
        <v>920</v>
      </c>
      <c r="O807" s="27" t="n">
        <v>760</v>
      </c>
      <c r="P807" s="27" t="n">
        <f aca="false">ROUND(M807*N807*(1-T807),2)</f>
        <v>1380</v>
      </c>
      <c r="Q807" s="27" t="n">
        <f aca="false">ROUND(M807*O807,2)</f>
        <v>1520</v>
      </c>
      <c r="R807" s="27" t="n">
        <f aca="false">P807-Q807</f>
        <v>-140</v>
      </c>
      <c r="S807" s="28" t="n">
        <f aca="false">IF(P807=0,0,R807/P807)</f>
        <v>-0.101449275362319</v>
      </c>
      <c r="T807" s="28" t="n">
        <v>0.25</v>
      </c>
    </row>
    <row r="808" customFormat="false" ht="15" hidden="false" customHeight="false" outlineLevel="0" collapsed="false">
      <c r="A808" s="19" t="n">
        <v>807</v>
      </c>
      <c r="B808" s="13" t="s">
        <v>1170</v>
      </c>
      <c r="C808" s="20" t="n">
        <v>45925</v>
      </c>
      <c r="D808" s="20" t="n">
        <v>45929</v>
      </c>
      <c r="E808" s="13" t="s">
        <v>150</v>
      </c>
      <c r="F808" s="13" t="s">
        <v>394</v>
      </c>
      <c r="G808" s="13" t="s">
        <v>152</v>
      </c>
      <c r="H808" s="13" t="s">
        <v>186</v>
      </c>
      <c r="I808" s="15" t="s">
        <v>477</v>
      </c>
      <c r="J808" s="15" t="s">
        <v>155</v>
      </c>
      <c r="K808" s="15" t="s">
        <v>156</v>
      </c>
      <c r="L808" s="15" t="s">
        <v>157</v>
      </c>
      <c r="M808" s="21" t="n">
        <v>5</v>
      </c>
      <c r="N808" s="22" t="n">
        <v>295</v>
      </c>
      <c r="O808" s="22" t="n">
        <v>235</v>
      </c>
      <c r="P808" s="22" t="n">
        <f aca="false">ROUND(M808*N808*(1-T808),2)</f>
        <v>1106.25</v>
      </c>
      <c r="Q808" s="22" t="n">
        <f aca="false">ROUND(M808*O808,2)</f>
        <v>1175</v>
      </c>
      <c r="R808" s="22" t="n">
        <f aca="false">P808-Q808</f>
        <v>-68.75</v>
      </c>
      <c r="S808" s="23" t="n">
        <f aca="false">IF(P808=0,0,R808/P808)</f>
        <v>-0.0621468926553672</v>
      </c>
      <c r="T808" s="23" t="n">
        <v>0.25</v>
      </c>
    </row>
    <row r="809" customFormat="false" ht="15" hidden="false" customHeight="false" outlineLevel="0" collapsed="false">
      <c r="A809" s="24" t="n">
        <v>808</v>
      </c>
      <c r="B809" s="9" t="s">
        <v>1171</v>
      </c>
      <c r="C809" s="25" t="n">
        <v>45925</v>
      </c>
      <c r="D809" s="25" t="n">
        <v>45930</v>
      </c>
      <c r="E809" s="9" t="s">
        <v>150</v>
      </c>
      <c r="F809" s="9" t="s">
        <v>526</v>
      </c>
      <c r="G809" s="9" t="s">
        <v>177</v>
      </c>
      <c r="H809" s="9" t="s">
        <v>170</v>
      </c>
      <c r="I809" s="17" t="s">
        <v>229</v>
      </c>
      <c r="J809" s="17" t="s">
        <v>172</v>
      </c>
      <c r="K809" s="17" t="s">
        <v>195</v>
      </c>
      <c r="L809" s="17" t="s">
        <v>230</v>
      </c>
      <c r="M809" s="26" t="n">
        <v>5</v>
      </c>
      <c r="N809" s="27" t="n">
        <v>45</v>
      </c>
      <c r="O809" s="27" t="n">
        <v>24</v>
      </c>
      <c r="P809" s="27" t="n">
        <f aca="false">ROUND(M809*N809*(1-T809),2)</f>
        <v>225</v>
      </c>
      <c r="Q809" s="27" t="n">
        <f aca="false">ROUND(M809*O809,2)</f>
        <v>120</v>
      </c>
      <c r="R809" s="27" t="n">
        <f aca="false">P809-Q809</f>
        <v>105</v>
      </c>
      <c r="S809" s="28" t="n">
        <f aca="false">IF(P809=0,0,R809/P809)</f>
        <v>0.466666666666667</v>
      </c>
      <c r="T809" s="28" t="n">
        <v>0</v>
      </c>
    </row>
    <row r="810" customFormat="false" ht="15" hidden="false" customHeight="false" outlineLevel="0" collapsed="false">
      <c r="A810" s="19" t="n">
        <v>809</v>
      </c>
      <c r="B810" s="13" t="s">
        <v>1172</v>
      </c>
      <c r="C810" s="20" t="n">
        <v>45926</v>
      </c>
      <c r="D810" s="20" t="n">
        <v>45930</v>
      </c>
      <c r="E810" s="13" t="s">
        <v>167</v>
      </c>
      <c r="F810" s="13" t="s">
        <v>324</v>
      </c>
      <c r="G810" s="13" t="s">
        <v>169</v>
      </c>
      <c r="H810" s="13" t="s">
        <v>208</v>
      </c>
      <c r="I810" s="15" t="s">
        <v>242</v>
      </c>
      <c r="J810" s="15" t="s">
        <v>155</v>
      </c>
      <c r="K810" s="15" t="s">
        <v>164</v>
      </c>
      <c r="L810" s="15" t="s">
        <v>165</v>
      </c>
      <c r="M810" s="21" t="n">
        <v>3</v>
      </c>
      <c r="N810" s="22" t="n">
        <v>920</v>
      </c>
      <c r="O810" s="22" t="n">
        <v>760</v>
      </c>
      <c r="P810" s="22" t="n">
        <f aca="false">ROUND(M810*N810*(1-T810),2)</f>
        <v>1932</v>
      </c>
      <c r="Q810" s="22" t="n">
        <f aca="false">ROUND(M810*O810,2)</f>
        <v>2280</v>
      </c>
      <c r="R810" s="22" t="n">
        <f aca="false">P810-Q810</f>
        <v>-348</v>
      </c>
      <c r="S810" s="23" t="n">
        <f aca="false">IF(P810=0,0,R810/P810)</f>
        <v>-0.180124223602484</v>
      </c>
      <c r="T810" s="23" t="n">
        <v>0.3</v>
      </c>
    </row>
    <row r="811" customFormat="false" ht="15" hidden="false" customHeight="false" outlineLevel="0" collapsed="false">
      <c r="A811" s="24" t="n">
        <v>810</v>
      </c>
      <c r="B811" s="9" t="s">
        <v>1173</v>
      </c>
      <c r="C811" s="25" t="n">
        <v>45926</v>
      </c>
      <c r="D811" s="25" t="n">
        <v>45932</v>
      </c>
      <c r="E811" s="9" t="s">
        <v>150</v>
      </c>
      <c r="F811" s="9" t="s">
        <v>380</v>
      </c>
      <c r="G811" s="9" t="s">
        <v>177</v>
      </c>
      <c r="H811" s="9" t="s">
        <v>208</v>
      </c>
      <c r="I811" s="17" t="s">
        <v>242</v>
      </c>
      <c r="J811" s="17" t="s">
        <v>172</v>
      </c>
      <c r="K811" s="17" t="s">
        <v>305</v>
      </c>
      <c r="L811" s="17" t="s">
        <v>306</v>
      </c>
      <c r="M811" s="26" t="n">
        <v>4</v>
      </c>
      <c r="N811" s="27" t="n">
        <v>145</v>
      </c>
      <c r="O811" s="27" t="n">
        <v>88</v>
      </c>
      <c r="P811" s="27" t="n">
        <f aca="false">ROUND(M811*N811*(1-T811),2)</f>
        <v>551</v>
      </c>
      <c r="Q811" s="27" t="n">
        <f aca="false">ROUND(M811*O811,2)</f>
        <v>352</v>
      </c>
      <c r="R811" s="27" t="n">
        <f aca="false">P811-Q811</f>
        <v>199</v>
      </c>
      <c r="S811" s="28" t="n">
        <f aca="false">IF(P811=0,0,R811/P811)</f>
        <v>0.361161524500907</v>
      </c>
      <c r="T811" s="28" t="n">
        <v>0.05</v>
      </c>
    </row>
    <row r="812" customFormat="false" ht="15" hidden="false" customHeight="false" outlineLevel="0" collapsed="false">
      <c r="A812" s="19" t="n">
        <v>811</v>
      </c>
      <c r="B812" s="13" t="s">
        <v>1173</v>
      </c>
      <c r="C812" s="20" t="n">
        <v>45926</v>
      </c>
      <c r="D812" s="20" t="n">
        <v>45932</v>
      </c>
      <c r="E812" s="13" t="s">
        <v>150</v>
      </c>
      <c r="F812" s="13" t="s">
        <v>380</v>
      </c>
      <c r="G812" s="13" t="s">
        <v>177</v>
      </c>
      <c r="H812" s="13" t="s">
        <v>208</v>
      </c>
      <c r="I812" s="15" t="s">
        <v>242</v>
      </c>
      <c r="J812" s="15" t="s">
        <v>158</v>
      </c>
      <c r="K812" s="15" t="s">
        <v>210</v>
      </c>
      <c r="L812" s="15" t="s">
        <v>265</v>
      </c>
      <c r="M812" s="21" t="n">
        <v>7</v>
      </c>
      <c r="N812" s="22" t="n">
        <v>790</v>
      </c>
      <c r="O812" s="22" t="n">
        <v>645</v>
      </c>
      <c r="P812" s="22" t="n">
        <f aca="false">ROUND(M812*N812*(1-T812),2)</f>
        <v>4977</v>
      </c>
      <c r="Q812" s="22" t="n">
        <f aca="false">ROUND(M812*O812,2)</f>
        <v>4515</v>
      </c>
      <c r="R812" s="22" t="n">
        <f aca="false">P812-Q812</f>
        <v>462</v>
      </c>
      <c r="S812" s="23" t="n">
        <f aca="false">IF(P812=0,0,R812/P812)</f>
        <v>0.0928270042194093</v>
      </c>
      <c r="T812" s="23" t="n">
        <v>0.1</v>
      </c>
    </row>
    <row r="813" customFormat="false" ht="15" hidden="false" customHeight="false" outlineLevel="0" collapsed="false">
      <c r="A813" s="24" t="n">
        <v>812</v>
      </c>
      <c r="B813" s="9" t="s">
        <v>1174</v>
      </c>
      <c r="C813" s="25" t="n">
        <v>45926</v>
      </c>
      <c r="D813" s="25" t="n">
        <v>45931</v>
      </c>
      <c r="E813" s="9" t="s">
        <v>150</v>
      </c>
      <c r="F813" s="9" t="s">
        <v>390</v>
      </c>
      <c r="G813" s="9" t="s">
        <v>169</v>
      </c>
      <c r="H813" s="9" t="s">
        <v>208</v>
      </c>
      <c r="I813" s="17" t="s">
        <v>209</v>
      </c>
      <c r="J813" s="17" t="s">
        <v>158</v>
      </c>
      <c r="K813" s="17" t="s">
        <v>199</v>
      </c>
      <c r="L813" s="17" t="s">
        <v>259</v>
      </c>
      <c r="M813" s="26" t="n">
        <v>4</v>
      </c>
      <c r="N813" s="27" t="n">
        <v>320</v>
      </c>
      <c r="O813" s="27" t="n">
        <v>185</v>
      </c>
      <c r="P813" s="27" t="n">
        <f aca="false">ROUND(M813*N813*(1-T813),2)</f>
        <v>1280</v>
      </c>
      <c r="Q813" s="27" t="n">
        <f aca="false">ROUND(M813*O813,2)</f>
        <v>740</v>
      </c>
      <c r="R813" s="27" t="n">
        <f aca="false">P813-Q813</f>
        <v>540</v>
      </c>
      <c r="S813" s="28" t="n">
        <f aca="false">IF(P813=0,0,R813/P813)</f>
        <v>0.421875</v>
      </c>
      <c r="T813" s="28" t="n">
        <v>0</v>
      </c>
    </row>
    <row r="814" customFormat="false" ht="15" hidden="false" customHeight="false" outlineLevel="0" collapsed="false">
      <c r="A814" s="19" t="n">
        <v>813</v>
      </c>
      <c r="B814" s="13" t="s">
        <v>1174</v>
      </c>
      <c r="C814" s="20" t="n">
        <v>45926</v>
      </c>
      <c r="D814" s="20" t="n">
        <v>45931</v>
      </c>
      <c r="E814" s="13" t="s">
        <v>150</v>
      </c>
      <c r="F814" s="13" t="s">
        <v>390</v>
      </c>
      <c r="G814" s="13" t="s">
        <v>169</v>
      </c>
      <c r="H814" s="13" t="s">
        <v>208</v>
      </c>
      <c r="I814" s="15" t="s">
        <v>209</v>
      </c>
      <c r="J814" s="15" t="s">
        <v>172</v>
      </c>
      <c r="K814" s="15" t="s">
        <v>204</v>
      </c>
      <c r="L814" s="15" t="s">
        <v>341</v>
      </c>
      <c r="M814" s="21" t="n">
        <v>4</v>
      </c>
      <c r="N814" s="22" t="n">
        <v>68</v>
      </c>
      <c r="O814" s="22" t="n">
        <v>36</v>
      </c>
      <c r="P814" s="22" t="n">
        <f aca="false">ROUND(M814*N814*(1-T814),2)</f>
        <v>272</v>
      </c>
      <c r="Q814" s="22" t="n">
        <f aca="false">ROUND(M814*O814,2)</f>
        <v>144</v>
      </c>
      <c r="R814" s="22" t="n">
        <f aca="false">P814-Q814</f>
        <v>128</v>
      </c>
      <c r="S814" s="23" t="n">
        <f aca="false">IF(P814=0,0,R814/P814)</f>
        <v>0.470588235294118</v>
      </c>
      <c r="T814" s="23" t="n">
        <v>0</v>
      </c>
    </row>
    <row r="815" customFormat="false" ht="15" hidden="false" customHeight="false" outlineLevel="0" collapsed="false">
      <c r="A815" s="24" t="n">
        <v>814</v>
      </c>
      <c r="B815" s="9" t="s">
        <v>1175</v>
      </c>
      <c r="C815" s="25" t="n">
        <v>45927</v>
      </c>
      <c r="D815" s="25" t="n">
        <v>45931</v>
      </c>
      <c r="E815" s="9" t="s">
        <v>150</v>
      </c>
      <c r="F815" s="9" t="s">
        <v>330</v>
      </c>
      <c r="G815" s="9" t="s">
        <v>169</v>
      </c>
      <c r="H815" s="9" t="s">
        <v>153</v>
      </c>
      <c r="I815" s="17" t="s">
        <v>236</v>
      </c>
      <c r="J815" s="17" t="s">
        <v>172</v>
      </c>
      <c r="K815" s="17" t="s">
        <v>173</v>
      </c>
      <c r="L815" s="17" t="s">
        <v>237</v>
      </c>
      <c r="M815" s="26" t="n">
        <v>2</v>
      </c>
      <c r="N815" s="27" t="n">
        <v>42</v>
      </c>
      <c r="O815" s="27" t="n">
        <v>21</v>
      </c>
      <c r="P815" s="27" t="n">
        <f aca="false">ROUND(M815*N815*(1-T815),2)</f>
        <v>75.6</v>
      </c>
      <c r="Q815" s="27" t="n">
        <f aca="false">ROUND(M815*O815,2)</f>
        <v>42</v>
      </c>
      <c r="R815" s="27" t="n">
        <f aca="false">P815-Q815</f>
        <v>33.6</v>
      </c>
      <c r="S815" s="28" t="n">
        <f aca="false">IF(P815=0,0,R815/P815)</f>
        <v>0.444444444444444</v>
      </c>
      <c r="T815" s="28" t="n">
        <v>0.1</v>
      </c>
    </row>
    <row r="816" customFormat="false" ht="15" hidden="false" customHeight="false" outlineLevel="0" collapsed="false">
      <c r="A816" s="19" t="n">
        <v>815</v>
      </c>
      <c r="B816" s="13" t="s">
        <v>1175</v>
      </c>
      <c r="C816" s="20" t="n">
        <v>45927</v>
      </c>
      <c r="D816" s="20" t="n">
        <v>45931</v>
      </c>
      <c r="E816" s="13" t="s">
        <v>150</v>
      </c>
      <c r="F816" s="13" t="s">
        <v>330</v>
      </c>
      <c r="G816" s="13" t="s">
        <v>169</v>
      </c>
      <c r="H816" s="13" t="s">
        <v>153</v>
      </c>
      <c r="I816" s="15" t="s">
        <v>236</v>
      </c>
      <c r="J816" s="15" t="s">
        <v>172</v>
      </c>
      <c r="K816" s="15" t="s">
        <v>195</v>
      </c>
      <c r="L816" s="15" t="s">
        <v>230</v>
      </c>
      <c r="M816" s="21" t="n">
        <v>3</v>
      </c>
      <c r="N816" s="22" t="n">
        <v>45</v>
      </c>
      <c r="O816" s="22" t="n">
        <v>24</v>
      </c>
      <c r="P816" s="22" t="n">
        <f aca="false">ROUND(M816*N816*(1-T816),2)</f>
        <v>135</v>
      </c>
      <c r="Q816" s="22" t="n">
        <f aca="false">ROUND(M816*O816,2)</f>
        <v>72</v>
      </c>
      <c r="R816" s="22" t="n">
        <f aca="false">P816-Q816</f>
        <v>63</v>
      </c>
      <c r="S816" s="23" t="n">
        <f aca="false">IF(P816=0,0,R816/P816)</f>
        <v>0.466666666666667</v>
      </c>
      <c r="T816" s="23" t="n">
        <v>0</v>
      </c>
    </row>
    <row r="817" customFormat="false" ht="15" hidden="false" customHeight="false" outlineLevel="0" collapsed="false">
      <c r="A817" s="24" t="n">
        <v>816</v>
      </c>
      <c r="B817" s="9" t="s">
        <v>1176</v>
      </c>
      <c r="C817" s="25" t="n">
        <v>45927</v>
      </c>
      <c r="D817" s="25" t="n">
        <v>45928</v>
      </c>
      <c r="E817" s="9" t="s">
        <v>184</v>
      </c>
      <c r="F817" s="9" t="s">
        <v>801</v>
      </c>
      <c r="G817" s="9" t="s">
        <v>169</v>
      </c>
      <c r="H817" s="9" t="s">
        <v>170</v>
      </c>
      <c r="I817" s="17" t="s">
        <v>229</v>
      </c>
      <c r="J817" s="17" t="s">
        <v>155</v>
      </c>
      <c r="K817" s="17" t="s">
        <v>164</v>
      </c>
      <c r="L817" s="17" t="s">
        <v>257</v>
      </c>
      <c r="M817" s="26" t="n">
        <v>6</v>
      </c>
      <c r="N817" s="27" t="n">
        <v>560</v>
      </c>
      <c r="O817" s="27" t="n">
        <v>445</v>
      </c>
      <c r="P817" s="27" t="n">
        <f aca="false">ROUND(M817*N817*(1-T817),2)</f>
        <v>2520</v>
      </c>
      <c r="Q817" s="27" t="n">
        <f aca="false">ROUND(M817*O817,2)</f>
        <v>2670</v>
      </c>
      <c r="R817" s="27" t="n">
        <f aca="false">P817-Q817</f>
        <v>-150</v>
      </c>
      <c r="S817" s="28" t="n">
        <f aca="false">IF(P817=0,0,R817/P817)</f>
        <v>-0.0595238095238095</v>
      </c>
      <c r="T817" s="28" t="n">
        <v>0.25</v>
      </c>
    </row>
    <row r="818" customFormat="false" ht="15" hidden="false" customHeight="false" outlineLevel="0" collapsed="false">
      <c r="A818" s="19" t="n">
        <v>817</v>
      </c>
      <c r="B818" s="13" t="s">
        <v>1176</v>
      </c>
      <c r="C818" s="20" t="n">
        <v>45927</v>
      </c>
      <c r="D818" s="20" t="n">
        <v>45928</v>
      </c>
      <c r="E818" s="13" t="s">
        <v>184</v>
      </c>
      <c r="F818" s="13" t="s">
        <v>801</v>
      </c>
      <c r="G818" s="13" t="s">
        <v>169</v>
      </c>
      <c r="H818" s="13" t="s">
        <v>170</v>
      </c>
      <c r="I818" s="15" t="s">
        <v>229</v>
      </c>
      <c r="J818" s="15" t="s">
        <v>158</v>
      </c>
      <c r="K818" s="15" t="s">
        <v>210</v>
      </c>
      <c r="L818" s="15" t="s">
        <v>211</v>
      </c>
      <c r="M818" s="21" t="n">
        <v>4</v>
      </c>
      <c r="N818" s="22" t="n">
        <v>640</v>
      </c>
      <c r="O818" s="22" t="n">
        <v>460</v>
      </c>
      <c r="P818" s="22" t="n">
        <f aca="false">ROUND(M818*N818*(1-T818),2)</f>
        <v>2560</v>
      </c>
      <c r="Q818" s="22" t="n">
        <f aca="false">ROUND(M818*O818,2)</f>
        <v>1840</v>
      </c>
      <c r="R818" s="22" t="n">
        <f aca="false">P818-Q818</f>
        <v>720</v>
      </c>
      <c r="S818" s="23" t="n">
        <f aca="false">IF(P818=0,0,R818/P818)</f>
        <v>0.28125</v>
      </c>
      <c r="T818" s="23" t="n">
        <v>0</v>
      </c>
    </row>
    <row r="819" customFormat="false" ht="15" hidden="false" customHeight="false" outlineLevel="0" collapsed="false">
      <c r="A819" s="24" t="n">
        <v>818</v>
      </c>
      <c r="B819" s="9" t="s">
        <v>1177</v>
      </c>
      <c r="C819" s="25" t="n">
        <v>45927</v>
      </c>
      <c r="D819" s="25" t="n">
        <v>45933</v>
      </c>
      <c r="E819" s="9" t="s">
        <v>150</v>
      </c>
      <c r="F819" s="9" t="s">
        <v>694</v>
      </c>
      <c r="G819" s="9" t="s">
        <v>177</v>
      </c>
      <c r="H819" s="9" t="s">
        <v>153</v>
      </c>
      <c r="I819" s="17" t="s">
        <v>181</v>
      </c>
      <c r="J819" s="17" t="s">
        <v>155</v>
      </c>
      <c r="K819" s="17" t="s">
        <v>288</v>
      </c>
      <c r="L819" s="17" t="s">
        <v>312</v>
      </c>
      <c r="M819" s="26" t="n">
        <v>6</v>
      </c>
      <c r="N819" s="27" t="n">
        <v>75</v>
      </c>
      <c r="O819" s="27" t="n">
        <v>38</v>
      </c>
      <c r="P819" s="27" t="n">
        <f aca="false">ROUND(M819*N819*(1-T819),2)</f>
        <v>450</v>
      </c>
      <c r="Q819" s="27" t="n">
        <f aca="false">ROUND(M819*O819,2)</f>
        <v>228</v>
      </c>
      <c r="R819" s="27" t="n">
        <f aca="false">P819-Q819</f>
        <v>222</v>
      </c>
      <c r="S819" s="28" t="n">
        <f aca="false">IF(P819=0,0,R819/P819)</f>
        <v>0.493333333333333</v>
      </c>
      <c r="T819" s="28" t="n">
        <v>0</v>
      </c>
    </row>
    <row r="820" customFormat="false" ht="15" hidden="false" customHeight="false" outlineLevel="0" collapsed="false">
      <c r="A820" s="19" t="n">
        <v>819</v>
      </c>
      <c r="B820" s="13" t="s">
        <v>1178</v>
      </c>
      <c r="C820" s="20" t="n">
        <v>45928</v>
      </c>
      <c r="D820" s="20" t="n">
        <v>45929</v>
      </c>
      <c r="E820" s="13" t="s">
        <v>184</v>
      </c>
      <c r="F820" s="13" t="s">
        <v>964</v>
      </c>
      <c r="G820" s="13" t="s">
        <v>177</v>
      </c>
      <c r="H820" s="13" t="s">
        <v>153</v>
      </c>
      <c r="I820" s="15" t="s">
        <v>154</v>
      </c>
      <c r="J820" s="15" t="s">
        <v>155</v>
      </c>
      <c r="K820" s="15" t="s">
        <v>288</v>
      </c>
      <c r="L820" s="15" t="s">
        <v>312</v>
      </c>
      <c r="M820" s="21" t="n">
        <v>6</v>
      </c>
      <c r="N820" s="22" t="n">
        <v>75</v>
      </c>
      <c r="O820" s="22" t="n">
        <v>38</v>
      </c>
      <c r="P820" s="22" t="n">
        <f aca="false">ROUND(M820*N820*(1-T820),2)</f>
        <v>450</v>
      </c>
      <c r="Q820" s="22" t="n">
        <f aca="false">ROUND(M820*O820,2)</f>
        <v>228</v>
      </c>
      <c r="R820" s="22" t="n">
        <f aca="false">P820-Q820</f>
        <v>222</v>
      </c>
      <c r="S820" s="23" t="n">
        <f aca="false">IF(P820=0,0,R820/P820)</f>
        <v>0.493333333333333</v>
      </c>
      <c r="T820" s="23" t="n">
        <v>0</v>
      </c>
    </row>
    <row r="821" customFormat="false" ht="15" hidden="false" customHeight="false" outlineLevel="0" collapsed="false">
      <c r="A821" s="24" t="n">
        <v>820</v>
      </c>
      <c r="B821" s="9" t="s">
        <v>1179</v>
      </c>
      <c r="C821" s="25" t="n">
        <v>45928</v>
      </c>
      <c r="D821" s="25" t="n">
        <v>45929</v>
      </c>
      <c r="E821" s="9" t="s">
        <v>184</v>
      </c>
      <c r="F821" s="9" t="s">
        <v>189</v>
      </c>
      <c r="G821" s="9" t="s">
        <v>169</v>
      </c>
      <c r="H821" s="9" t="s">
        <v>153</v>
      </c>
      <c r="I821" s="17" t="s">
        <v>154</v>
      </c>
      <c r="J821" s="17" t="s">
        <v>155</v>
      </c>
      <c r="K821" s="17" t="s">
        <v>156</v>
      </c>
      <c r="L821" s="17" t="s">
        <v>157</v>
      </c>
      <c r="M821" s="26" t="n">
        <v>3</v>
      </c>
      <c r="N821" s="27" t="n">
        <v>295</v>
      </c>
      <c r="O821" s="27" t="n">
        <v>235</v>
      </c>
      <c r="P821" s="27" t="n">
        <f aca="false">ROUND(M821*N821*(1-T821),2)</f>
        <v>708</v>
      </c>
      <c r="Q821" s="27" t="n">
        <f aca="false">ROUND(M821*O821,2)</f>
        <v>705</v>
      </c>
      <c r="R821" s="27" t="n">
        <f aca="false">P821-Q821</f>
        <v>3</v>
      </c>
      <c r="S821" s="28" t="n">
        <f aca="false">IF(P821=0,0,R821/P821)</f>
        <v>0.00423728813559322</v>
      </c>
      <c r="T821" s="28" t="n">
        <v>0.2</v>
      </c>
    </row>
    <row r="822" customFormat="false" ht="15" hidden="false" customHeight="false" outlineLevel="0" collapsed="false">
      <c r="A822" s="19" t="n">
        <v>821</v>
      </c>
      <c r="B822" s="13" t="s">
        <v>1179</v>
      </c>
      <c r="C822" s="20" t="n">
        <v>45928</v>
      </c>
      <c r="D822" s="20" t="n">
        <v>45929</v>
      </c>
      <c r="E822" s="13" t="s">
        <v>184</v>
      </c>
      <c r="F822" s="13" t="s">
        <v>189</v>
      </c>
      <c r="G822" s="13" t="s">
        <v>169</v>
      </c>
      <c r="H822" s="13" t="s">
        <v>153</v>
      </c>
      <c r="I822" s="15" t="s">
        <v>154</v>
      </c>
      <c r="J822" s="15" t="s">
        <v>172</v>
      </c>
      <c r="K822" s="15" t="s">
        <v>195</v>
      </c>
      <c r="L822" s="15" t="s">
        <v>230</v>
      </c>
      <c r="M822" s="21" t="n">
        <v>3</v>
      </c>
      <c r="N822" s="22" t="n">
        <v>45</v>
      </c>
      <c r="O822" s="22" t="n">
        <v>24</v>
      </c>
      <c r="P822" s="22" t="n">
        <f aca="false">ROUND(M822*N822*(1-T822),2)</f>
        <v>128.25</v>
      </c>
      <c r="Q822" s="22" t="n">
        <f aca="false">ROUND(M822*O822,2)</f>
        <v>72</v>
      </c>
      <c r="R822" s="22" t="n">
        <f aca="false">P822-Q822</f>
        <v>56.25</v>
      </c>
      <c r="S822" s="23" t="n">
        <f aca="false">IF(P822=0,0,R822/P822)</f>
        <v>0.43859649122807</v>
      </c>
      <c r="T822" s="23" t="n">
        <v>0.05</v>
      </c>
    </row>
    <row r="823" customFormat="false" ht="15" hidden="false" customHeight="false" outlineLevel="0" collapsed="false">
      <c r="A823" s="24" t="n">
        <v>822</v>
      </c>
      <c r="B823" s="9" t="s">
        <v>1180</v>
      </c>
      <c r="C823" s="25" t="n">
        <v>45929</v>
      </c>
      <c r="D823" s="25" t="n">
        <v>45932</v>
      </c>
      <c r="E823" s="9" t="s">
        <v>167</v>
      </c>
      <c r="F823" s="9" t="s">
        <v>252</v>
      </c>
      <c r="G823" s="9" t="s">
        <v>169</v>
      </c>
      <c r="H823" s="9" t="s">
        <v>208</v>
      </c>
      <c r="I823" s="17" t="s">
        <v>247</v>
      </c>
      <c r="J823" s="17" t="s">
        <v>172</v>
      </c>
      <c r="K823" s="17" t="s">
        <v>195</v>
      </c>
      <c r="L823" s="17" t="s">
        <v>230</v>
      </c>
      <c r="M823" s="26" t="n">
        <v>3</v>
      </c>
      <c r="N823" s="27" t="n">
        <v>45</v>
      </c>
      <c r="O823" s="27" t="n">
        <v>24</v>
      </c>
      <c r="P823" s="27" t="n">
        <f aca="false">ROUND(M823*N823*(1-T823),2)</f>
        <v>135</v>
      </c>
      <c r="Q823" s="27" t="n">
        <f aca="false">ROUND(M823*O823,2)</f>
        <v>72</v>
      </c>
      <c r="R823" s="27" t="n">
        <f aca="false">P823-Q823</f>
        <v>63</v>
      </c>
      <c r="S823" s="28" t="n">
        <f aca="false">IF(P823=0,0,R823/P823)</f>
        <v>0.466666666666667</v>
      </c>
      <c r="T823" s="28" t="n">
        <v>0</v>
      </c>
    </row>
    <row r="824" customFormat="false" ht="15" hidden="false" customHeight="false" outlineLevel="0" collapsed="false">
      <c r="A824" s="19" t="n">
        <v>823</v>
      </c>
      <c r="B824" s="13" t="s">
        <v>1181</v>
      </c>
      <c r="C824" s="20" t="n">
        <v>45929</v>
      </c>
      <c r="D824" s="20" t="n">
        <v>45933</v>
      </c>
      <c r="E824" s="13" t="s">
        <v>150</v>
      </c>
      <c r="F824" s="13" t="s">
        <v>775</v>
      </c>
      <c r="G824" s="13" t="s">
        <v>152</v>
      </c>
      <c r="H824" s="13" t="s">
        <v>153</v>
      </c>
      <c r="I824" s="15" t="s">
        <v>154</v>
      </c>
      <c r="J824" s="15" t="s">
        <v>158</v>
      </c>
      <c r="K824" s="15" t="s">
        <v>199</v>
      </c>
      <c r="L824" s="15" t="s">
        <v>200</v>
      </c>
      <c r="M824" s="21" t="n">
        <v>4</v>
      </c>
      <c r="N824" s="22" t="n">
        <v>449</v>
      </c>
      <c r="O824" s="22" t="n">
        <v>275</v>
      </c>
      <c r="P824" s="22" t="n">
        <f aca="false">ROUND(M824*N824*(1-T824),2)</f>
        <v>1616.4</v>
      </c>
      <c r="Q824" s="22" t="n">
        <f aca="false">ROUND(M824*O824,2)</f>
        <v>1100</v>
      </c>
      <c r="R824" s="22" t="n">
        <f aca="false">P824-Q824</f>
        <v>516.4</v>
      </c>
      <c r="S824" s="23" t="n">
        <f aca="false">IF(P824=0,0,R824/P824)</f>
        <v>0.319475377381836</v>
      </c>
      <c r="T824" s="23" t="n">
        <v>0.1</v>
      </c>
    </row>
    <row r="825" customFormat="false" ht="15" hidden="false" customHeight="false" outlineLevel="0" collapsed="false">
      <c r="A825" s="24" t="n">
        <v>824</v>
      </c>
      <c r="B825" s="9" t="s">
        <v>1182</v>
      </c>
      <c r="C825" s="25" t="n">
        <v>45929</v>
      </c>
      <c r="D825" s="25" t="n">
        <v>45932</v>
      </c>
      <c r="E825" s="9" t="s">
        <v>167</v>
      </c>
      <c r="F825" s="9" t="s">
        <v>316</v>
      </c>
      <c r="G825" s="9" t="s">
        <v>177</v>
      </c>
      <c r="H825" s="9" t="s">
        <v>153</v>
      </c>
      <c r="I825" s="17" t="s">
        <v>163</v>
      </c>
      <c r="J825" s="17" t="s">
        <v>158</v>
      </c>
      <c r="K825" s="17" t="s">
        <v>199</v>
      </c>
      <c r="L825" s="17" t="s">
        <v>259</v>
      </c>
      <c r="M825" s="26" t="n">
        <v>5</v>
      </c>
      <c r="N825" s="27" t="n">
        <v>320</v>
      </c>
      <c r="O825" s="27" t="n">
        <v>185</v>
      </c>
      <c r="P825" s="27" t="n">
        <f aca="false">ROUND(M825*N825*(1-T825),2)</f>
        <v>1600</v>
      </c>
      <c r="Q825" s="27" t="n">
        <f aca="false">ROUND(M825*O825,2)</f>
        <v>925</v>
      </c>
      <c r="R825" s="27" t="n">
        <f aca="false">P825-Q825</f>
        <v>675</v>
      </c>
      <c r="S825" s="28" t="n">
        <f aca="false">IF(P825=0,0,R825/P825)</f>
        <v>0.421875</v>
      </c>
      <c r="T825" s="28" t="n">
        <v>0</v>
      </c>
    </row>
    <row r="826" customFormat="false" ht="15" hidden="false" customHeight="false" outlineLevel="0" collapsed="false">
      <c r="A826" s="19" t="n">
        <v>825</v>
      </c>
      <c r="B826" s="13" t="s">
        <v>1183</v>
      </c>
      <c r="C826" s="20" t="n">
        <v>45929</v>
      </c>
      <c r="D826" s="20" t="n">
        <v>45933</v>
      </c>
      <c r="E826" s="13" t="s">
        <v>167</v>
      </c>
      <c r="F826" s="13" t="s">
        <v>946</v>
      </c>
      <c r="G826" s="13" t="s">
        <v>177</v>
      </c>
      <c r="H826" s="13" t="s">
        <v>208</v>
      </c>
      <c r="I826" s="15" t="s">
        <v>247</v>
      </c>
      <c r="J826" s="15" t="s">
        <v>158</v>
      </c>
      <c r="K826" s="15" t="s">
        <v>210</v>
      </c>
      <c r="L826" s="15" t="s">
        <v>265</v>
      </c>
      <c r="M826" s="21" t="n">
        <v>2</v>
      </c>
      <c r="N826" s="22" t="n">
        <v>790</v>
      </c>
      <c r="O826" s="22" t="n">
        <v>645</v>
      </c>
      <c r="P826" s="22" t="n">
        <f aca="false">ROUND(M826*N826*(1-T826),2)</f>
        <v>1264</v>
      </c>
      <c r="Q826" s="22" t="n">
        <f aca="false">ROUND(M826*O826,2)</f>
        <v>1290</v>
      </c>
      <c r="R826" s="22" t="n">
        <f aca="false">P826-Q826</f>
        <v>-26</v>
      </c>
      <c r="S826" s="23" t="n">
        <f aca="false">IF(P826=0,0,R826/P826)</f>
        <v>-0.0205696202531646</v>
      </c>
      <c r="T826" s="23" t="n">
        <v>0.2</v>
      </c>
    </row>
    <row r="827" customFormat="false" ht="15" hidden="false" customHeight="false" outlineLevel="0" collapsed="false">
      <c r="A827" s="24" t="n">
        <v>826</v>
      </c>
      <c r="B827" s="9" t="s">
        <v>1184</v>
      </c>
      <c r="C827" s="25" t="n">
        <v>45930</v>
      </c>
      <c r="D827" s="25" t="n">
        <v>45930</v>
      </c>
      <c r="E827" s="9" t="s">
        <v>179</v>
      </c>
      <c r="F827" s="9" t="s">
        <v>651</v>
      </c>
      <c r="G827" s="9" t="s">
        <v>169</v>
      </c>
      <c r="H827" s="9" t="s">
        <v>153</v>
      </c>
      <c r="I827" s="17" t="s">
        <v>233</v>
      </c>
      <c r="J827" s="17" t="s">
        <v>158</v>
      </c>
      <c r="K827" s="17" t="s">
        <v>210</v>
      </c>
      <c r="L827" s="17" t="s">
        <v>265</v>
      </c>
      <c r="M827" s="26" t="n">
        <v>2</v>
      </c>
      <c r="N827" s="27" t="n">
        <v>790</v>
      </c>
      <c r="O827" s="27" t="n">
        <v>645</v>
      </c>
      <c r="P827" s="27" t="n">
        <f aca="false">ROUND(M827*N827*(1-T827),2)</f>
        <v>1185</v>
      </c>
      <c r="Q827" s="27" t="n">
        <f aca="false">ROUND(M827*O827,2)</f>
        <v>1290</v>
      </c>
      <c r="R827" s="27" t="n">
        <f aca="false">P827-Q827</f>
        <v>-105</v>
      </c>
      <c r="S827" s="28" t="n">
        <f aca="false">IF(P827=0,0,R827/P827)</f>
        <v>-0.0886075949367089</v>
      </c>
      <c r="T827" s="28" t="n">
        <v>0.25</v>
      </c>
    </row>
    <row r="828" customFormat="false" ht="15" hidden="false" customHeight="false" outlineLevel="0" collapsed="false">
      <c r="A828" s="19" t="n">
        <v>827</v>
      </c>
      <c r="B828" s="13" t="s">
        <v>1184</v>
      </c>
      <c r="C828" s="20" t="n">
        <v>45930</v>
      </c>
      <c r="D828" s="20" t="n">
        <v>45930</v>
      </c>
      <c r="E828" s="13" t="s">
        <v>179</v>
      </c>
      <c r="F828" s="13" t="s">
        <v>651</v>
      </c>
      <c r="G828" s="13" t="s">
        <v>169</v>
      </c>
      <c r="H828" s="13" t="s">
        <v>153</v>
      </c>
      <c r="I828" s="15" t="s">
        <v>233</v>
      </c>
      <c r="J828" s="15" t="s">
        <v>158</v>
      </c>
      <c r="K828" s="15" t="s">
        <v>159</v>
      </c>
      <c r="L828" s="15" t="s">
        <v>182</v>
      </c>
      <c r="M828" s="21" t="n">
        <v>3</v>
      </c>
      <c r="N828" s="22" t="n">
        <v>115</v>
      </c>
      <c r="O828" s="22" t="n">
        <v>52</v>
      </c>
      <c r="P828" s="22" t="n">
        <f aca="false">ROUND(M828*N828*(1-T828),2)</f>
        <v>327.75</v>
      </c>
      <c r="Q828" s="22" t="n">
        <f aca="false">ROUND(M828*O828,2)</f>
        <v>156</v>
      </c>
      <c r="R828" s="22" t="n">
        <f aca="false">P828-Q828</f>
        <v>171.75</v>
      </c>
      <c r="S828" s="23" t="n">
        <f aca="false">IF(P828=0,0,R828/P828)</f>
        <v>0.524027459954233</v>
      </c>
      <c r="T828" s="23" t="n">
        <v>0.05</v>
      </c>
    </row>
    <row r="829" customFormat="false" ht="15" hidden="false" customHeight="false" outlineLevel="0" collapsed="false">
      <c r="A829" s="24" t="n">
        <v>828</v>
      </c>
      <c r="B829" s="9" t="s">
        <v>1185</v>
      </c>
      <c r="C829" s="25" t="n">
        <v>45930</v>
      </c>
      <c r="D829" s="25" t="n">
        <v>45932</v>
      </c>
      <c r="E829" s="9" t="s">
        <v>184</v>
      </c>
      <c r="F829" s="9" t="s">
        <v>832</v>
      </c>
      <c r="G829" s="9" t="s">
        <v>177</v>
      </c>
      <c r="H829" s="9" t="s">
        <v>186</v>
      </c>
      <c r="I829" s="17" t="s">
        <v>203</v>
      </c>
      <c r="J829" s="17" t="s">
        <v>155</v>
      </c>
      <c r="K829" s="17" t="s">
        <v>288</v>
      </c>
      <c r="L829" s="17" t="s">
        <v>289</v>
      </c>
      <c r="M829" s="26" t="n">
        <v>1</v>
      </c>
      <c r="N829" s="27" t="n">
        <v>185</v>
      </c>
      <c r="O829" s="27" t="n">
        <v>110</v>
      </c>
      <c r="P829" s="27" t="n">
        <f aca="false">ROUND(M829*N829*(1-T829),2)</f>
        <v>175.75</v>
      </c>
      <c r="Q829" s="27" t="n">
        <f aca="false">ROUND(M829*O829,2)</f>
        <v>110</v>
      </c>
      <c r="R829" s="27" t="n">
        <f aca="false">P829-Q829</f>
        <v>65.75</v>
      </c>
      <c r="S829" s="28" t="n">
        <f aca="false">IF(P829=0,0,R829/P829)</f>
        <v>0.374110953058322</v>
      </c>
      <c r="T829" s="28" t="n">
        <v>0.05</v>
      </c>
    </row>
    <row r="830" customFormat="false" ht="15" hidden="false" customHeight="false" outlineLevel="0" collapsed="false">
      <c r="A830" s="19" t="n">
        <v>829</v>
      </c>
      <c r="B830" s="13" t="s">
        <v>1186</v>
      </c>
      <c r="C830" s="20" t="n">
        <v>45930</v>
      </c>
      <c r="D830" s="20" t="n">
        <v>45935</v>
      </c>
      <c r="E830" s="13" t="s">
        <v>150</v>
      </c>
      <c r="F830" s="13" t="s">
        <v>604</v>
      </c>
      <c r="G830" s="13" t="s">
        <v>152</v>
      </c>
      <c r="H830" s="13" t="s">
        <v>153</v>
      </c>
      <c r="I830" s="15" t="s">
        <v>154</v>
      </c>
      <c r="J830" s="15" t="s">
        <v>158</v>
      </c>
      <c r="K830" s="15" t="s">
        <v>243</v>
      </c>
      <c r="L830" s="15" t="s">
        <v>244</v>
      </c>
      <c r="M830" s="21" t="n">
        <v>6</v>
      </c>
      <c r="N830" s="22" t="n">
        <v>980</v>
      </c>
      <c r="O830" s="22" t="n">
        <v>610</v>
      </c>
      <c r="P830" s="22" t="n">
        <f aca="false">ROUND(M830*N830*(1-T830),2)</f>
        <v>5292</v>
      </c>
      <c r="Q830" s="22" t="n">
        <f aca="false">ROUND(M830*O830,2)</f>
        <v>3660</v>
      </c>
      <c r="R830" s="22" t="n">
        <f aca="false">P830-Q830</f>
        <v>1632</v>
      </c>
      <c r="S830" s="23" t="n">
        <f aca="false">IF(P830=0,0,R830/P830)</f>
        <v>0.308390022675737</v>
      </c>
      <c r="T830" s="23" t="n">
        <v>0.1</v>
      </c>
    </row>
    <row r="831" customFormat="false" ht="15" hidden="false" customHeight="false" outlineLevel="0" collapsed="false">
      <c r="A831" s="24" t="n">
        <v>830</v>
      </c>
      <c r="B831" s="9" t="s">
        <v>1187</v>
      </c>
      <c r="C831" s="25" t="n">
        <v>45931</v>
      </c>
      <c r="D831" s="25" t="n">
        <v>45936</v>
      </c>
      <c r="E831" s="9" t="s">
        <v>150</v>
      </c>
      <c r="F831" s="9" t="s">
        <v>933</v>
      </c>
      <c r="G831" s="9" t="s">
        <v>152</v>
      </c>
      <c r="H831" s="9" t="s">
        <v>186</v>
      </c>
      <c r="I831" s="17" t="s">
        <v>477</v>
      </c>
      <c r="J831" s="17" t="s">
        <v>158</v>
      </c>
      <c r="K831" s="17" t="s">
        <v>159</v>
      </c>
      <c r="L831" s="17" t="s">
        <v>248</v>
      </c>
      <c r="M831" s="26" t="n">
        <v>5</v>
      </c>
      <c r="N831" s="27" t="n">
        <v>165</v>
      </c>
      <c r="O831" s="27" t="n">
        <v>78</v>
      </c>
      <c r="P831" s="27" t="n">
        <f aca="false">ROUND(M831*N831*(1-T831),2)</f>
        <v>742.5</v>
      </c>
      <c r="Q831" s="27" t="n">
        <f aca="false">ROUND(M831*O831,2)</f>
        <v>390</v>
      </c>
      <c r="R831" s="27" t="n">
        <f aca="false">P831-Q831</f>
        <v>352.5</v>
      </c>
      <c r="S831" s="28" t="n">
        <f aca="false">IF(P831=0,0,R831/P831)</f>
        <v>0.474747474747475</v>
      </c>
      <c r="T831" s="28" t="n">
        <v>0.1</v>
      </c>
    </row>
    <row r="832" customFormat="false" ht="15" hidden="false" customHeight="false" outlineLevel="0" collapsed="false">
      <c r="A832" s="19" t="n">
        <v>831</v>
      </c>
      <c r="B832" s="13" t="s">
        <v>1188</v>
      </c>
      <c r="C832" s="20" t="n">
        <v>45931</v>
      </c>
      <c r="D832" s="20" t="n">
        <v>45936</v>
      </c>
      <c r="E832" s="13" t="s">
        <v>150</v>
      </c>
      <c r="F832" s="13" t="s">
        <v>326</v>
      </c>
      <c r="G832" s="13" t="s">
        <v>169</v>
      </c>
      <c r="H832" s="13" t="s">
        <v>153</v>
      </c>
      <c r="I832" s="15" t="s">
        <v>236</v>
      </c>
      <c r="J832" s="15" t="s">
        <v>158</v>
      </c>
      <c r="K832" s="15" t="s">
        <v>159</v>
      </c>
      <c r="L832" s="15" t="s">
        <v>160</v>
      </c>
      <c r="M832" s="21" t="n">
        <v>1</v>
      </c>
      <c r="N832" s="22" t="n">
        <v>389</v>
      </c>
      <c r="O832" s="22" t="n">
        <v>235</v>
      </c>
      <c r="P832" s="22" t="n">
        <f aca="false">ROUND(M832*N832*(1-T832),2)</f>
        <v>330.65</v>
      </c>
      <c r="Q832" s="22" t="n">
        <f aca="false">ROUND(M832*O832,2)</f>
        <v>235</v>
      </c>
      <c r="R832" s="22" t="n">
        <f aca="false">P832-Q832</f>
        <v>95.65</v>
      </c>
      <c r="S832" s="23" t="n">
        <f aca="false">IF(P832=0,0,R832/P832)</f>
        <v>0.289278693482534</v>
      </c>
      <c r="T832" s="23" t="n">
        <v>0.15</v>
      </c>
    </row>
    <row r="833" customFormat="false" ht="15" hidden="false" customHeight="false" outlineLevel="0" collapsed="false">
      <c r="A833" s="24" t="n">
        <v>832</v>
      </c>
      <c r="B833" s="9" t="s">
        <v>1189</v>
      </c>
      <c r="C833" s="25" t="n">
        <v>45931</v>
      </c>
      <c r="D833" s="25" t="n">
        <v>45935</v>
      </c>
      <c r="E833" s="9" t="s">
        <v>150</v>
      </c>
      <c r="F833" s="9" t="s">
        <v>756</v>
      </c>
      <c r="G833" s="9" t="s">
        <v>177</v>
      </c>
      <c r="H833" s="9" t="s">
        <v>170</v>
      </c>
      <c r="I833" s="17" t="s">
        <v>271</v>
      </c>
      <c r="J833" s="17" t="s">
        <v>172</v>
      </c>
      <c r="K833" s="17" t="s">
        <v>305</v>
      </c>
      <c r="L833" s="17" t="s">
        <v>306</v>
      </c>
      <c r="M833" s="26" t="n">
        <v>3</v>
      </c>
      <c r="N833" s="27" t="n">
        <v>145</v>
      </c>
      <c r="O833" s="27" t="n">
        <v>88</v>
      </c>
      <c r="P833" s="27" t="n">
        <f aca="false">ROUND(M833*N833*(1-T833),2)</f>
        <v>435</v>
      </c>
      <c r="Q833" s="27" t="n">
        <f aca="false">ROUND(M833*O833,2)</f>
        <v>264</v>
      </c>
      <c r="R833" s="27" t="n">
        <f aca="false">P833-Q833</f>
        <v>171</v>
      </c>
      <c r="S833" s="28" t="n">
        <f aca="false">IF(P833=0,0,R833/P833)</f>
        <v>0.393103448275862</v>
      </c>
      <c r="T833" s="28" t="n">
        <v>0</v>
      </c>
    </row>
    <row r="834" customFormat="false" ht="15" hidden="false" customHeight="false" outlineLevel="0" collapsed="false">
      <c r="A834" s="19" t="n">
        <v>833</v>
      </c>
      <c r="B834" s="13" t="s">
        <v>1190</v>
      </c>
      <c r="C834" s="20" t="n">
        <v>45931</v>
      </c>
      <c r="D834" s="20" t="n">
        <v>45935</v>
      </c>
      <c r="E834" s="13" t="s">
        <v>167</v>
      </c>
      <c r="F834" s="13" t="s">
        <v>357</v>
      </c>
      <c r="G834" s="13" t="s">
        <v>177</v>
      </c>
      <c r="H834" s="13" t="s">
        <v>208</v>
      </c>
      <c r="I834" s="15" t="s">
        <v>219</v>
      </c>
      <c r="J834" s="15" t="s">
        <v>172</v>
      </c>
      <c r="K834" s="15" t="s">
        <v>195</v>
      </c>
      <c r="L834" s="15" t="s">
        <v>230</v>
      </c>
      <c r="M834" s="21" t="n">
        <v>4</v>
      </c>
      <c r="N834" s="22" t="n">
        <v>45</v>
      </c>
      <c r="O834" s="22" t="n">
        <v>24</v>
      </c>
      <c r="P834" s="22" t="n">
        <f aca="false">ROUND(M834*N834*(1-T834),2)</f>
        <v>180</v>
      </c>
      <c r="Q834" s="22" t="n">
        <f aca="false">ROUND(M834*O834,2)</f>
        <v>96</v>
      </c>
      <c r="R834" s="22" t="n">
        <f aca="false">P834-Q834</f>
        <v>84</v>
      </c>
      <c r="S834" s="23" t="n">
        <f aca="false">IF(P834=0,0,R834/P834)</f>
        <v>0.466666666666667</v>
      </c>
      <c r="T834" s="23" t="n">
        <v>0</v>
      </c>
    </row>
    <row r="835" customFormat="false" ht="15" hidden="false" customHeight="false" outlineLevel="0" collapsed="false">
      <c r="A835" s="24" t="n">
        <v>834</v>
      </c>
      <c r="B835" s="9" t="s">
        <v>1191</v>
      </c>
      <c r="C835" s="25" t="n">
        <v>45931</v>
      </c>
      <c r="D835" s="25" t="n">
        <v>45937</v>
      </c>
      <c r="E835" s="9" t="s">
        <v>150</v>
      </c>
      <c r="F835" s="9" t="s">
        <v>813</v>
      </c>
      <c r="G835" s="9" t="s">
        <v>169</v>
      </c>
      <c r="H835" s="9" t="s">
        <v>186</v>
      </c>
      <c r="I835" s="17" t="s">
        <v>224</v>
      </c>
      <c r="J835" s="17" t="s">
        <v>155</v>
      </c>
      <c r="K835" s="17" t="s">
        <v>288</v>
      </c>
      <c r="L835" s="17" t="s">
        <v>312</v>
      </c>
      <c r="M835" s="26" t="n">
        <v>2</v>
      </c>
      <c r="N835" s="27" t="n">
        <v>75</v>
      </c>
      <c r="O835" s="27" t="n">
        <v>38</v>
      </c>
      <c r="P835" s="27" t="n">
        <f aca="false">ROUND(M835*N835*(1-T835),2)</f>
        <v>150</v>
      </c>
      <c r="Q835" s="27" t="n">
        <f aca="false">ROUND(M835*O835,2)</f>
        <v>76</v>
      </c>
      <c r="R835" s="27" t="n">
        <f aca="false">P835-Q835</f>
        <v>74</v>
      </c>
      <c r="S835" s="28" t="n">
        <f aca="false">IF(P835=0,0,R835/P835)</f>
        <v>0.493333333333333</v>
      </c>
      <c r="T835" s="28" t="n">
        <v>0</v>
      </c>
    </row>
    <row r="836" customFormat="false" ht="15" hidden="false" customHeight="false" outlineLevel="0" collapsed="false">
      <c r="A836" s="19" t="n">
        <v>835</v>
      </c>
      <c r="B836" s="13" t="s">
        <v>1192</v>
      </c>
      <c r="C836" s="20" t="n">
        <v>45932</v>
      </c>
      <c r="D836" s="20" t="n">
        <v>45937</v>
      </c>
      <c r="E836" s="13" t="s">
        <v>150</v>
      </c>
      <c r="F836" s="13" t="s">
        <v>942</v>
      </c>
      <c r="G836" s="13" t="s">
        <v>177</v>
      </c>
      <c r="H836" s="13" t="s">
        <v>208</v>
      </c>
      <c r="I836" s="15" t="s">
        <v>219</v>
      </c>
      <c r="J836" s="15" t="s">
        <v>155</v>
      </c>
      <c r="K836" s="15" t="s">
        <v>156</v>
      </c>
      <c r="L836" s="15" t="s">
        <v>157</v>
      </c>
      <c r="M836" s="21" t="n">
        <v>2</v>
      </c>
      <c r="N836" s="22" t="n">
        <v>295</v>
      </c>
      <c r="O836" s="22" t="n">
        <v>235</v>
      </c>
      <c r="P836" s="22" t="n">
        <f aca="false">ROUND(M836*N836*(1-T836),2)</f>
        <v>531</v>
      </c>
      <c r="Q836" s="22" t="n">
        <f aca="false">ROUND(M836*O836,2)</f>
        <v>470</v>
      </c>
      <c r="R836" s="22" t="n">
        <f aca="false">P836-Q836</f>
        <v>61</v>
      </c>
      <c r="S836" s="23" t="n">
        <f aca="false">IF(P836=0,0,R836/P836)</f>
        <v>0.114877589453861</v>
      </c>
      <c r="T836" s="23" t="n">
        <v>0.1</v>
      </c>
    </row>
    <row r="837" customFormat="false" ht="15" hidden="false" customHeight="false" outlineLevel="0" collapsed="false">
      <c r="A837" s="24" t="n">
        <v>836</v>
      </c>
      <c r="B837" s="9" t="s">
        <v>1192</v>
      </c>
      <c r="C837" s="25" t="n">
        <v>45932</v>
      </c>
      <c r="D837" s="25" t="n">
        <v>45937</v>
      </c>
      <c r="E837" s="9" t="s">
        <v>150</v>
      </c>
      <c r="F837" s="9" t="s">
        <v>942</v>
      </c>
      <c r="G837" s="9" t="s">
        <v>177</v>
      </c>
      <c r="H837" s="9" t="s">
        <v>208</v>
      </c>
      <c r="I837" s="17" t="s">
        <v>219</v>
      </c>
      <c r="J837" s="17" t="s">
        <v>172</v>
      </c>
      <c r="K837" s="17" t="s">
        <v>195</v>
      </c>
      <c r="L837" s="17" t="s">
        <v>230</v>
      </c>
      <c r="M837" s="26" t="n">
        <v>4</v>
      </c>
      <c r="N837" s="27" t="n">
        <v>45</v>
      </c>
      <c r="O837" s="27" t="n">
        <v>24</v>
      </c>
      <c r="P837" s="27" t="n">
        <f aca="false">ROUND(M837*N837*(1-T837),2)</f>
        <v>180</v>
      </c>
      <c r="Q837" s="27" t="n">
        <f aca="false">ROUND(M837*O837,2)</f>
        <v>96</v>
      </c>
      <c r="R837" s="27" t="n">
        <f aca="false">P837-Q837</f>
        <v>84</v>
      </c>
      <c r="S837" s="28" t="n">
        <f aca="false">IF(P837=0,0,R837/P837)</f>
        <v>0.466666666666667</v>
      </c>
      <c r="T837" s="28" t="n">
        <v>0</v>
      </c>
    </row>
    <row r="838" customFormat="false" ht="15" hidden="false" customHeight="false" outlineLevel="0" collapsed="false">
      <c r="A838" s="19" t="n">
        <v>837</v>
      </c>
      <c r="B838" s="13" t="s">
        <v>1193</v>
      </c>
      <c r="C838" s="20" t="n">
        <v>45933</v>
      </c>
      <c r="D838" s="20" t="n">
        <v>45938</v>
      </c>
      <c r="E838" s="13" t="s">
        <v>150</v>
      </c>
      <c r="F838" s="13" t="s">
        <v>688</v>
      </c>
      <c r="G838" s="13" t="s">
        <v>152</v>
      </c>
      <c r="H838" s="13" t="s">
        <v>153</v>
      </c>
      <c r="I838" s="15" t="s">
        <v>154</v>
      </c>
      <c r="J838" s="15" t="s">
        <v>172</v>
      </c>
      <c r="K838" s="15" t="s">
        <v>173</v>
      </c>
      <c r="L838" s="15" t="s">
        <v>237</v>
      </c>
      <c r="M838" s="21" t="n">
        <v>3</v>
      </c>
      <c r="N838" s="22" t="n">
        <v>42</v>
      </c>
      <c r="O838" s="22" t="n">
        <v>21</v>
      </c>
      <c r="P838" s="22" t="n">
        <f aca="false">ROUND(M838*N838*(1-T838),2)</f>
        <v>126</v>
      </c>
      <c r="Q838" s="22" t="n">
        <f aca="false">ROUND(M838*O838,2)</f>
        <v>63</v>
      </c>
      <c r="R838" s="22" t="n">
        <f aca="false">P838-Q838</f>
        <v>63</v>
      </c>
      <c r="S838" s="23" t="n">
        <f aca="false">IF(P838=0,0,R838/P838)</f>
        <v>0.5</v>
      </c>
      <c r="T838" s="23" t="n">
        <v>0</v>
      </c>
    </row>
    <row r="839" customFormat="false" ht="15" hidden="false" customHeight="false" outlineLevel="0" collapsed="false">
      <c r="A839" s="24" t="n">
        <v>838</v>
      </c>
      <c r="B839" s="9" t="s">
        <v>1193</v>
      </c>
      <c r="C839" s="25" t="n">
        <v>45933</v>
      </c>
      <c r="D839" s="25" t="n">
        <v>45938</v>
      </c>
      <c r="E839" s="9" t="s">
        <v>150</v>
      </c>
      <c r="F839" s="9" t="s">
        <v>688</v>
      </c>
      <c r="G839" s="9" t="s">
        <v>152</v>
      </c>
      <c r="H839" s="9" t="s">
        <v>153</v>
      </c>
      <c r="I839" s="17" t="s">
        <v>154</v>
      </c>
      <c r="J839" s="17" t="s">
        <v>172</v>
      </c>
      <c r="K839" s="17" t="s">
        <v>195</v>
      </c>
      <c r="L839" s="17" t="s">
        <v>230</v>
      </c>
      <c r="M839" s="26" t="n">
        <v>2</v>
      </c>
      <c r="N839" s="27" t="n">
        <v>45</v>
      </c>
      <c r="O839" s="27" t="n">
        <v>24</v>
      </c>
      <c r="P839" s="27" t="n">
        <f aca="false">ROUND(M839*N839*(1-T839),2)</f>
        <v>90</v>
      </c>
      <c r="Q839" s="27" t="n">
        <f aca="false">ROUND(M839*O839,2)</f>
        <v>48</v>
      </c>
      <c r="R839" s="27" t="n">
        <f aca="false">P839-Q839</f>
        <v>42</v>
      </c>
      <c r="S839" s="28" t="n">
        <f aca="false">IF(P839=0,0,R839/P839)</f>
        <v>0.466666666666667</v>
      </c>
      <c r="T839" s="28" t="n">
        <v>0</v>
      </c>
    </row>
    <row r="840" customFormat="false" ht="15" hidden="false" customHeight="false" outlineLevel="0" collapsed="false">
      <c r="A840" s="19" t="n">
        <v>839</v>
      </c>
      <c r="B840" s="13" t="s">
        <v>1194</v>
      </c>
      <c r="C840" s="20" t="n">
        <v>45933</v>
      </c>
      <c r="D840" s="20" t="n">
        <v>45934</v>
      </c>
      <c r="E840" s="13" t="s">
        <v>184</v>
      </c>
      <c r="F840" s="13" t="s">
        <v>359</v>
      </c>
      <c r="G840" s="13" t="s">
        <v>177</v>
      </c>
      <c r="H840" s="13" t="s">
        <v>208</v>
      </c>
      <c r="I840" s="15" t="s">
        <v>209</v>
      </c>
      <c r="J840" s="15" t="s">
        <v>172</v>
      </c>
      <c r="K840" s="15" t="s">
        <v>204</v>
      </c>
      <c r="L840" s="15" t="s">
        <v>205</v>
      </c>
      <c r="M840" s="21" t="n">
        <v>6</v>
      </c>
      <c r="N840" s="22" t="n">
        <v>195</v>
      </c>
      <c r="O840" s="22" t="n">
        <v>122</v>
      </c>
      <c r="P840" s="22" t="n">
        <f aca="false">ROUND(M840*N840*(1-T840),2)</f>
        <v>1170</v>
      </c>
      <c r="Q840" s="22" t="n">
        <f aca="false">ROUND(M840*O840,2)</f>
        <v>732</v>
      </c>
      <c r="R840" s="22" t="n">
        <f aca="false">P840-Q840</f>
        <v>438</v>
      </c>
      <c r="S840" s="23" t="n">
        <f aca="false">IF(P840=0,0,R840/P840)</f>
        <v>0.374358974358974</v>
      </c>
      <c r="T840" s="23" t="n">
        <v>0</v>
      </c>
    </row>
    <row r="841" customFormat="false" ht="15" hidden="false" customHeight="false" outlineLevel="0" collapsed="false">
      <c r="A841" s="24" t="n">
        <v>840</v>
      </c>
      <c r="B841" s="9" t="s">
        <v>1194</v>
      </c>
      <c r="C841" s="25" t="n">
        <v>45933</v>
      </c>
      <c r="D841" s="25" t="n">
        <v>45934</v>
      </c>
      <c r="E841" s="9" t="s">
        <v>184</v>
      </c>
      <c r="F841" s="9" t="s">
        <v>359</v>
      </c>
      <c r="G841" s="9" t="s">
        <v>177</v>
      </c>
      <c r="H841" s="9" t="s">
        <v>208</v>
      </c>
      <c r="I841" s="17" t="s">
        <v>209</v>
      </c>
      <c r="J841" s="17" t="s">
        <v>155</v>
      </c>
      <c r="K841" s="17" t="s">
        <v>215</v>
      </c>
      <c r="L841" s="17" t="s">
        <v>216</v>
      </c>
      <c r="M841" s="26" t="n">
        <v>7</v>
      </c>
      <c r="N841" s="27" t="n">
        <v>210</v>
      </c>
      <c r="O841" s="27" t="n">
        <v>132</v>
      </c>
      <c r="P841" s="27" t="n">
        <f aca="false">ROUND(M841*N841*(1-T841),2)</f>
        <v>1470</v>
      </c>
      <c r="Q841" s="27" t="n">
        <f aca="false">ROUND(M841*O841,2)</f>
        <v>924</v>
      </c>
      <c r="R841" s="27" t="n">
        <f aca="false">P841-Q841</f>
        <v>546</v>
      </c>
      <c r="S841" s="28" t="n">
        <f aca="false">IF(P841=0,0,R841/P841)</f>
        <v>0.371428571428571</v>
      </c>
      <c r="T841" s="28" t="n">
        <v>0</v>
      </c>
    </row>
    <row r="842" customFormat="false" ht="15" hidden="false" customHeight="false" outlineLevel="0" collapsed="false">
      <c r="A842" s="19" t="n">
        <v>841</v>
      </c>
      <c r="B842" s="13" t="s">
        <v>1195</v>
      </c>
      <c r="C842" s="20" t="n">
        <v>45933</v>
      </c>
      <c r="D842" s="20" t="n">
        <v>45938</v>
      </c>
      <c r="E842" s="13" t="s">
        <v>150</v>
      </c>
      <c r="F842" s="13" t="s">
        <v>856</v>
      </c>
      <c r="G842" s="13" t="s">
        <v>169</v>
      </c>
      <c r="H842" s="13" t="s">
        <v>170</v>
      </c>
      <c r="I842" s="15" t="s">
        <v>229</v>
      </c>
      <c r="J842" s="15" t="s">
        <v>158</v>
      </c>
      <c r="K842" s="15" t="s">
        <v>210</v>
      </c>
      <c r="L842" s="15" t="s">
        <v>211</v>
      </c>
      <c r="M842" s="21" t="n">
        <v>5</v>
      </c>
      <c r="N842" s="22" t="n">
        <v>640</v>
      </c>
      <c r="O842" s="22" t="n">
        <v>460</v>
      </c>
      <c r="P842" s="22" t="n">
        <f aca="false">ROUND(M842*N842*(1-T842),2)</f>
        <v>2720</v>
      </c>
      <c r="Q842" s="22" t="n">
        <f aca="false">ROUND(M842*O842,2)</f>
        <v>2300</v>
      </c>
      <c r="R842" s="22" t="n">
        <f aca="false">P842-Q842</f>
        <v>420</v>
      </c>
      <c r="S842" s="23" t="n">
        <f aca="false">IF(P842=0,0,R842/P842)</f>
        <v>0.154411764705882</v>
      </c>
      <c r="T842" s="23" t="n">
        <v>0.15</v>
      </c>
    </row>
    <row r="843" customFormat="false" ht="15" hidden="false" customHeight="false" outlineLevel="0" collapsed="false">
      <c r="A843" s="24" t="n">
        <v>842</v>
      </c>
      <c r="B843" s="9" t="s">
        <v>1196</v>
      </c>
      <c r="C843" s="25" t="n">
        <v>45933</v>
      </c>
      <c r="D843" s="25" t="n">
        <v>45937</v>
      </c>
      <c r="E843" s="9" t="s">
        <v>150</v>
      </c>
      <c r="F843" s="9" t="s">
        <v>734</v>
      </c>
      <c r="G843" s="9" t="s">
        <v>177</v>
      </c>
      <c r="H843" s="9" t="s">
        <v>186</v>
      </c>
      <c r="I843" s="17" t="s">
        <v>203</v>
      </c>
      <c r="J843" s="17" t="s">
        <v>155</v>
      </c>
      <c r="K843" s="17" t="s">
        <v>164</v>
      </c>
      <c r="L843" s="17" t="s">
        <v>165</v>
      </c>
      <c r="M843" s="26" t="n">
        <v>1</v>
      </c>
      <c r="N843" s="27" t="n">
        <v>920</v>
      </c>
      <c r="O843" s="27" t="n">
        <v>760</v>
      </c>
      <c r="P843" s="27" t="n">
        <f aca="false">ROUND(M843*N843*(1-T843),2)</f>
        <v>690</v>
      </c>
      <c r="Q843" s="27" t="n">
        <f aca="false">ROUND(M843*O843,2)</f>
        <v>760</v>
      </c>
      <c r="R843" s="27" t="n">
        <f aca="false">P843-Q843</f>
        <v>-70</v>
      </c>
      <c r="S843" s="28" t="n">
        <f aca="false">IF(P843=0,0,R843/P843)</f>
        <v>-0.101449275362319</v>
      </c>
      <c r="T843" s="28" t="n">
        <v>0.25</v>
      </c>
    </row>
    <row r="844" customFormat="false" ht="15" hidden="false" customHeight="false" outlineLevel="0" collapsed="false">
      <c r="A844" s="19" t="n">
        <v>843</v>
      </c>
      <c r="B844" s="13" t="s">
        <v>1196</v>
      </c>
      <c r="C844" s="20" t="n">
        <v>45933</v>
      </c>
      <c r="D844" s="20" t="n">
        <v>45937</v>
      </c>
      <c r="E844" s="13" t="s">
        <v>150</v>
      </c>
      <c r="F844" s="13" t="s">
        <v>734</v>
      </c>
      <c r="G844" s="13" t="s">
        <v>177</v>
      </c>
      <c r="H844" s="13" t="s">
        <v>186</v>
      </c>
      <c r="I844" s="15" t="s">
        <v>203</v>
      </c>
      <c r="J844" s="15" t="s">
        <v>158</v>
      </c>
      <c r="K844" s="15" t="s">
        <v>243</v>
      </c>
      <c r="L844" s="15" t="s">
        <v>276</v>
      </c>
      <c r="M844" s="21" t="n">
        <v>1</v>
      </c>
      <c r="N844" s="22" t="n">
        <v>1250</v>
      </c>
      <c r="O844" s="22" t="n">
        <v>780</v>
      </c>
      <c r="P844" s="22" t="n">
        <f aca="false">ROUND(M844*N844*(1-T844),2)</f>
        <v>1187.5</v>
      </c>
      <c r="Q844" s="22" t="n">
        <f aca="false">ROUND(M844*O844,2)</f>
        <v>780</v>
      </c>
      <c r="R844" s="22" t="n">
        <f aca="false">P844-Q844</f>
        <v>407.5</v>
      </c>
      <c r="S844" s="23" t="n">
        <f aca="false">IF(P844=0,0,R844/P844)</f>
        <v>0.343157894736842</v>
      </c>
      <c r="T844" s="23" t="n">
        <v>0.05</v>
      </c>
    </row>
    <row r="845" customFormat="false" ht="15" hidden="false" customHeight="false" outlineLevel="0" collapsed="false">
      <c r="A845" s="24" t="n">
        <v>844</v>
      </c>
      <c r="B845" s="9" t="s">
        <v>1197</v>
      </c>
      <c r="C845" s="25" t="n">
        <v>45934</v>
      </c>
      <c r="D845" s="25" t="n">
        <v>45939</v>
      </c>
      <c r="E845" s="9" t="s">
        <v>150</v>
      </c>
      <c r="F845" s="9" t="s">
        <v>1198</v>
      </c>
      <c r="G845" s="9" t="s">
        <v>152</v>
      </c>
      <c r="H845" s="9" t="s">
        <v>153</v>
      </c>
      <c r="I845" s="17" t="s">
        <v>154</v>
      </c>
      <c r="J845" s="17" t="s">
        <v>172</v>
      </c>
      <c r="K845" s="17" t="s">
        <v>191</v>
      </c>
      <c r="L845" s="17" t="s">
        <v>192</v>
      </c>
      <c r="M845" s="26" t="n">
        <v>1</v>
      </c>
      <c r="N845" s="27" t="n">
        <v>28</v>
      </c>
      <c r="O845" s="27" t="n">
        <v>13</v>
      </c>
      <c r="P845" s="27" t="n">
        <f aca="false">ROUND(M845*N845*(1-T845),2)</f>
        <v>28</v>
      </c>
      <c r="Q845" s="27" t="n">
        <f aca="false">ROUND(M845*O845,2)</f>
        <v>13</v>
      </c>
      <c r="R845" s="27" t="n">
        <f aca="false">P845-Q845</f>
        <v>15</v>
      </c>
      <c r="S845" s="28" t="n">
        <f aca="false">IF(P845=0,0,R845/P845)</f>
        <v>0.535714285714286</v>
      </c>
      <c r="T845" s="28" t="n">
        <v>0</v>
      </c>
    </row>
    <row r="846" customFormat="false" ht="15" hidden="false" customHeight="false" outlineLevel="0" collapsed="false">
      <c r="A846" s="19" t="n">
        <v>845</v>
      </c>
      <c r="B846" s="13" t="s">
        <v>1197</v>
      </c>
      <c r="C846" s="20" t="n">
        <v>45934</v>
      </c>
      <c r="D846" s="20" t="n">
        <v>45939</v>
      </c>
      <c r="E846" s="13" t="s">
        <v>150</v>
      </c>
      <c r="F846" s="13" t="s">
        <v>1198</v>
      </c>
      <c r="G846" s="13" t="s">
        <v>152</v>
      </c>
      <c r="H846" s="13" t="s">
        <v>153</v>
      </c>
      <c r="I846" s="15" t="s">
        <v>154</v>
      </c>
      <c r="J846" s="15" t="s">
        <v>158</v>
      </c>
      <c r="K846" s="15" t="s">
        <v>210</v>
      </c>
      <c r="L846" s="15" t="s">
        <v>211</v>
      </c>
      <c r="M846" s="21" t="n">
        <v>2</v>
      </c>
      <c r="N846" s="22" t="n">
        <v>640</v>
      </c>
      <c r="O846" s="22" t="n">
        <v>460</v>
      </c>
      <c r="P846" s="22" t="n">
        <f aca="false">ROUND(M846*N846*(1-T846),2)</f>
        <v>1280</v>
      </c>
      <c r="Q846" s="22" t="n">
        <f aca="false">ROUND(M846*O846,2)</f>
        <v>920</v>
      </c>
      <c r="R846" s="22" t="n">
        <f aca="false">P846-Q846</f>
        <v>360</v>
      </c>
      <c r="S846" s="23" t="n">
        <f aca="false">IF(P846=0,0,R846/P846)</f>
        <v>0.28125</v>
      </c>
      <c r="T846" s="23" t="n">
        <v>0</v>
      </c>
    </row>
    <row r="847" customFormat="false" ht="15" hidden="false" customHeight="false" outlineLevel="0" collapsed="false">
      <c r="A847" s="24" t="n">
        <v>846</v>
      </c>
      <c r="B847" s="9" t="s">
        <v>1199</v>
      </c>
      <c r="C847" s="25" t="n">
        <v>45934</v>
      </c>
      <c r="D847" s="25" t="n">
        <v>45940</v>
      </c>
      <c r="E847" s="9" t="s">
        <v>150</v>
      </c>
      <c r="F847" s="9" t="s">
        <v>526</v>
      </c>
      <c r="G847" s="9" t="s">
        <v>177</v>
      </c>
      <c r="H847" s="9" t="s">
        <v>153</v>
      </c>
      <c r="I847" s="17" t="s">
        <v>181</v>
      </c>
      <c r="J847" s="17" t="s">
        <v>155</v>
      </c>
      <c r="K847" s="17" t="s">
        <v>215</v>
      </c>
      <c r="L847" s="17" t="s">
        <v>292</v>
      </c>
      <c r="M847" s="26" t="n">
        <v>8</v>
      </c>
      <c r="N847" s="27" t="n">
        <v>425</v>
      </c>
      <c r="O847" s="27" t="n">
        <v>265</v>
      </c>
      <c r="P847" s="27" t="n">
        <f aca="false">ROUND(M847*N847*(1-T847),2)</f>
        <v>2890</v>
      </c>
      <c r="Q847" s="27" t="n">
        <f aca="false">ROUND(M847*O847,2)</f>
        <v>2120</v>
      </c>
      <c r="R847" s="27" t="n">
        <f aca="false">P847-Q847</f>
        <v>770</v>
      </c>
      <c r="S847" s="28" t="n">
        <f aca="false">IF(P847=0,0,R847/P847)</f>
        <v>0.26643598615917</v>
      </c>
      <c r="T847" s="28" t="n">
        <v>0.15</v>
      </c>
    </row>
    <row r="848" customFormat="false" ht="15" hidden="false" customHeight="false" outlineLevel="0" collapsed="false">
      <c r="A848" s="19" t="n">
        <v>847</v>
      </c>
      <c r="B848" s="13" t="s">
        <v>1200</v>
      </c>
      <c r="C848" s="20" t="n">
        <v>45934</v>
      </c>
      <c r="D848" s="20" t="n">
        <v>45940</v>
      </c>
      <c r="E848" s="13" t="s">
        <v>150</v>
      </c>
      <c r="F848" s="13" t="s">
        <v>471</v>
      </c>
      <c r="G848" s="13" t="s">
        <v>177</v>
      </c>
      <c r="H848" s="13" t="s">
        <v>153</v>
      </c>
      <c r="I848" s="15" t="s">
        <v>233</v>
      </c>
      <c r="J848" s="15" t="s">
        <v>172</v>
      </c>
      <c r="K848" s="15" t="s">
        <v>195</v>
      </c>
      <c r="L848" s="15" t="s">
        <v>196</v>
      </c>
      <c r="M848" s="21" t="n">
        <v>2</v>
      </c>
      <c r="N848" s="22" t="n">
        <v>58</v>
      </c>
      <c r="O848" s="22" t="n">
        <v>31</v>
      </c>
      <c r="P848" s="22" t="n">
        <f aca="false">ROUND(M848*N848*(1-T848),2)</f>
        <v>116</v>
      </c>
      <c r="Q848" s="22" t="n">
        <f aca="false">ROUND(M848*O848,2)</f>
        <v>62</v>
      </c>
      <c r="R848" s="22" t="n">
        <f aca="false">P848-Q848</f>
        <v>54</v>
      </c>
      <c r="S848" s="23" t="n">
        <f aca="false">IF(P848=0,0,R848/P848)</f>
        <v>0.46551724137931</v>
      </c>
      <c r="T848" s="23" t="n">
        <v>0</v>
      </c>
    </row>
    <row r="849" customFormat="false" ht="15" hidden="false" customHeight="false" outlineLevel="0" collapsed="false">
      <c r="A849" s="24" t="n">
        <v>848</v>
      </c>
      <c r="B849" s="9" t="s">
        <v>1200</v>
      </c>
      <c r="C849" s="25" t="n">
        <v>45934</v>
      </c>
      <c r="D849" s="25" t="n">
        <v>45940</v>
      </c>
      <c r="E849" s="9" t="s">
        <v>150</v>
      </c>
      <c r="F849" s="9" t="s">
        <v>471</v>
      </c>
      <c r="G849" s="9" t="s">
        <v>177</v>
      </c>
      <c r="H849" s="9" t="s">
        <v>153</v>
      </c>
      <c r="I849" s="17" t="s">
        <v>233</v>
      </c>
      <c r="J849" s="17" t="s">
        <v>158</v>
      </c>
      <c r="K849" s="17" t="s">
        <v>199</v>
      </c>
      <c r="L849" s="17" t="s">
        <v>266</v>
      </c>
      <c r="M849" s="26" t="n">
        <v>5</v>
      </c>
      <c r="N849" s="27" t="n">
        <v>899</v>
      </c>
      <c r="O849" s="27" t="n">
        <v>540</v>
      </c>
      <c r="P849" s="27" t="n">
        <f aca="false">ROUND(M849*N849*(1-T849),2)</f>
        <v>4495</v>
      </c>
      <c r="Q849" s="27" t="n">
        <f aca="false">ROUND(M849*O849,2)</f>
        <v>2700</v>
      </c>
      <c r="R849" s="27" t="n">
        <f aca="false">P849-Q849</f>
        <v>1795</v>
      </c>
      <c r="S849" s="28" t="n">
        <f aca="false">IF(P849=0,0,R849/P849)</f>
        <v>0.399332591768632</v>
      </c>
      <c r="T849" s="28" t="n">
        <v>0</v>
      </c>
    </row>
    <row r="850" customFormat="false" ht="15" hidden="false" customHeight="false" outlineLevel="0" collapsed="false">
      <c r="A850" s="19" t="n">
        <v>849</v>
      </c>
      <c r="B850" s="13" t="s">
        <v>1201</v>
      </c>
      <c r="C850" s="20" t="n">
        <v>45934</v>
      </c>
      <c r="D850" s="20" t="n">
        <v>45938</v>
      </c>
      <c r="E850" s="13" t="s">
        <v>150</v>
      </c>
      <c r="F850" s="13" t="s">
        <v>554</v>
      </c>
      <c r="G850" s="13" t="s">
        <v>169</v>
      </c>
      <c r="H850" s="13" t="s">
        <v>153</v>
      </c>
      <c r="I850" s="15" t="s">
        <v>163</v>
      </c>
      <c r="J850" s="15" t="s">
        <v>172</v>
      </c>
      <c r="K850" s="15" t="s">
        <v>195</v>
      </c>
      <c r="L850" s="15" t="s">
        <v>230</v>
      </c>
      <c r="M850" s="21" t="n">
        <v>7</v>
      </c>
      <c r="N850" s="22" t="n">
        <v>45</v>
      </c>
      <c r="O850" s="22" t="n">
        <v>24</v>
      </c>
      <c r="P850" s="22" t="n">
        <f aca="false">ROUND(M850*N850*(1-T850),2)</f>
        <v>315</v>
      </c>
      <c r="Q850" s="22" t="n">
        <f aca="false">ROUND(M850*O850,2)</f>
        <v>168</v>
      </c>
      <c r="R850" s="22" t="n">
        <f aca="false">P850-Q850</f>
        <v>147</v>
      </c>
      <c r="S850" s="23" t="n">
        <f aca="false">IF(P850=0,0,R850/P850)</f>
        <v>0.466666666666667</v>
      </c>
      <c r="T850" s="23" t="n">
        <v>0</v>
      </c>
    </row>
    <row r="851" customFormat="false" ht="15" hidden="false" customHeight="false" outlineLevel="0" collapsed="false">
      <c r="A851" s="24" t="n">
        <v>850</v>
      </c>
      <c r="B851" s="9" t="s">
        <v>1201</v>
      </c>
      <c r="C851" s="25" t="n">
        <v>45934</v>
      </c>
      <c r="D851" s="25" t="n">
        <v>45938</v>
      </c>
      <c r="E851" s="9" t="s">
        <v>150</v>
      </c>
      <c r="F851" s="9" t="s">
        <v>554</v>
      </c>
      <c r="G851" s="9" t="s">
        <v>169</v>
      </c>
      <c r="H851" s="9" t="s">
        <v>153</v>
      </c>
      <c r="I851" s="17" t="s">
        <v>163</v>
      </c>
      <c r="J851" s="17" t="s">
        <v>158</v>
      </c>
      <c r="K851" s="17" t="s">
        <v>159</v>
      </c>
      <c r="L851" s="17" t="s">
        <v>182</v>
      </c>
      <c r="M851" s="26" t="n">
        <v>2</v>
      </c>
      <c r="N851" s="27" t="n">
        <v>115</v>
      </c>
      <c r="O851" s="27" t="n">
        <v>52</v>
      </c>
      <c r="P851" s="27" t="n">
        <f aca="false">ROUND(M851*N851*(1-T851),2)</f>
        <v>230</v>
      </c>
      <c r="Q851" s="27" t="n">
        <f aca="false">ROUND(M851*O851,2)</f>
        <v>104</v>
      </c>
      <c r="R851" s="27" t="n">
        <f aca="false">P851-Q851</f>
        <v>126</v>
      </c>
      <c r="S851" s="28" t="n">
        <f aca="false">IF(P851=0,0,R851/P851)</f>
        <v>0.547826086956522</v>
      </c>
      <c r="T851" s="28" t="n">
        <v>0</v>
      </c>
    </row>
    <row r="852" customFormat="false" ht="15" hidden="false" customHeight="false" outlineLevel="0" collapsed="false">
      <c r="A852" s="19" t="n">
        <v>851</v>
      </c>
      <c r="B852" s="13" t="s">
        <v>1202</v>
      </c>
      <c r="C852" s="20" t="n">
        <v>45934</v>
      </c>
      <c r="D852" s="20" t="n">
        <v>45940</v>
      </c>
      <c r="E852" s="13" t="s">
        <v>150</v>
      </c>
      <c r="F852" s="13" t="s">
        <v>1203</v>
      </c>
      <c r="G852" s="13" t="s">
        <v>152</v>
      </c>
      <c r="H852" s="13" t="s">
        <v>186</v>
      </c>
      <c r="I852" s="15" t="s">
        <v>187</v>
      </c>
      <c r="J852" s="15" t="s">
        <v>172</v>
      </c>
      <c r="K852" s="15" t="s">
        <v>191</v>
      </c>
      <c r="L852" s="15" t="s">
        <v>192</v>
      </c>
      <c r="M852" s="21" t="n">
        <v>3</v>
      </c>
      <c r="N852" s="22" t="n">
        <v>28</v>
      </c>
      <c r="O852" s="22" t="n">
        <v>13</v>
      </c>
      <c r="P852" s="22" t="n">
        <f aca="false">ROUND(M852*N852*(1-T852),2)</f>
        <v>84</v>
      </c>
      <c r="Q852" s="22" t="n">
        <f aca="false">ROUND(M852*O852,2)</f>
        <v>39</v>
      </c>
      <c r="R852" s="22" t="n">
        <f aca="false">P852-Q852</f>
        <v>45</v>
      </c>
      <c r="S852" s="23" t="n">
        <f aca="false">IF(P852=0,0,R852/P852)</f>
        <v>0.535714285714286</v>
      </c>
      <c r="T852" s="23" t="n">
        <v>0</v>
      </c>
    </row>
    <row r="853" customFormat="false" ht="15" hidden="false" customHeight="false" outlineLevel="0" collapsed="false">
      <c r="A853" s="24" t="n">
        <v>852</v>
      </c>
      <c r="B853" s="9" t="s">
        <v>1204</v>
      </c>
      <c r="C853" s="25" t="n">
        <v>45934</v>
      </c>
      <c r="D853" s="25" t="n">
        <v>45935</v>
      </c>
      <c r="E853" s="9" t="s">
        <v>184</v>
      </c>
      <c r="F853" s="9" t="s">
        <v>1205</v>
      </c>
      <c r="G853" s="9" t="s">
        <v>177</v>
      </c>
      <c r="H853" s="9" t="s">
        <v>153</v>
      </c>
      <c r="I853" s="17" t="s">
        <v>233</v>
      </c>
      <c r="J853" s="17" t="s">
        <v>155</v>
      </c>
      <c r="K853" s="17" t="s">
        <v>156</v>
      </c>
      <c r="L853" s="17" t="s">
        <v>157</v>
      </c>
      <c r="M853" s="26" t="n">
        <v>4</v>
      </c>
      <c r="N853" s="27" t="n">
        <v>295</v>
      </c>
      <c r="O853" s="27" t="n">
        <v>235</v>
      </c>
      <c r="P853" s="27" t="n">
        <f aca="false">ROUND(M853*N853*(1-T853),2)</f>
        <v>944</v>
      </c>
      <c r="Q853" s="27" t="n">
        <f aca="false">ROUND(M853*O853,2)</f>
        <v>940</v>
      </c>
      <c r="R853" s="27" t="n">
        <f aca="false">P853-Q853</f>
        <v>4</v>
      </c>
      <c r="S853" s="28" t="n">
        <f aca="false">IF(P853=0,0,R853/P853)</f>
        <v>0.00423728813559322</v>
      </c>
      <c r="T853" s="28" t="n">
        <v>0.2</v>
      </c>
    </row>
    <row r="854" customFormat="false" ht="15" hidden="false" customHeight="false" outlineLevel="0" collapsed="false">
      <c r="A854" s="19" t="n">
        <v>853</v>
      </c>
      <c r="B854" s="13" t="s">
        <v>1204</v>
      </c>
      <c r="C854" s="20" t="n">
        <v>45934</v>
      </c>
      <c r="D854" s="20" t="n">
        <v>45935</v>
      </c>
      <c r="E854" s="13" t="s">
        <v>184</v>
      </c>
      <c r="F854" s="13" t="s">
        <v>1205</v>
      </c>
      <c r="G854" s="13" t="s">
        <v>177</v>
      </c>
      <c r="H854" s="13" t="s">
        <v>153</v>
      </c>
      <c r="I854" s="15" t="s">
        <v>233</v>
      </c>
      <c r="J854" s="15" t="s">
        <v>158</v>
      </c>
      <c r="K854" s="15" t="s">
        <v>199</v>
      </c>
      <c r="L854" s="15" t="s">
        <v>259</v>
      </c>
      <c r="M854" s="21" t="n">
        <v>1</v>
      </c>
      <c r="N854" s="22" t="n">
        <v>320</v>
      </c>
      <c r="O854" s="22" t="n">
        <v>185</v>
      </c>
      <c r="P854" s="22" t="n">
        <f aca="false">ROUND(M854*N854*(1-T854),2)</f>
        <v>320</v>
      </c>
      <c r="Q854" s="22" t="n">
        <f aca="false">ROUND(M854*O854,2)</f>
        <v>185</v>
      </c>
      <c r="R854" s="22" t="n">
        <f aca="false">P854-Q854</f>
        <v>135</v>
      </c>
      <c r="S854" s="23" t="n">
        <f aca="false">IF(P854=0,0,R854/P854)</f>
        <v>0.421875</v>
      </c>
      <c r="T854" s="23" t="n">
        <v>0</v>
      </c>
    </row>
    <row r="855" customFormat="false" ht="15" hidden="false" customHeight="false" outlineLevel="0" collapsed="false">
      <c r="A855" s="24" t="n">
        <v>854</v>
      </c>
      <c r="B855" s="9" t="s">
        <v>1206</v>
      </c>
      <c r="C855" s="25" t="n">
        <v>45935</v>
      </c>
      <c r="D855" s="25" t="n">
        <v>45941</v>
      </c>
      <c r="E855" s="9" t="s">
        <v>150</v>
      </c>
      <c r="F855" s="9" t="s">
        <v>324</v>
      </c>
      <c r="G855" s="9" t="s">
        <v>169</v>
      </c>
      <c r="H855" s="9" t="s">
        <v>186</v>
      </c>
      <c r="I855" s="17" t="s">
        <v>214</v>
      </c>
      <c r="J855" s="17" t="s">
        <v>155</v>
      </c>
      <c r="K855" s="17" t="s">
        <v>156</v>
      </c>
      <c r="L855" s="17" t="s">
        <v>157</v>
      </c>
      <c r="M855" s="26" t="n">
        <v>1</v>
      </c>
      <c r="N855" s="27" t="n">
        <v>295</v>
      </c>
      <c r="O855" s="27" t="n">
        <v>235</v>
      </c>
      <c r="P855" s="27" t="n">
        <f aca="false">ROUND(M855*N855*(1-T855),2)</f>
        <v>236</v>
      </c>
      <c r="Q855" s="27" t="n">
        <f aca="false">ROUND(M855*O855,2)</f>
        <v>235</v>
      </c>
      <c r="R855" s="27" t="n">
        <f aca="false">P855-Q855</f>
        <v>1</v>
      </c>
      <c r="S855" s="28" t="n">
        <f aca="false">IF(P855=0,0,R855/P855)</f>
        <v>0.00423728813559322</v>
      </c>
      <c r="T855" s="28" t="n">
        <v>0.2</v>
      </c>
    </row>
    <row r="856" customFormat="false" ht="15" hidden="false" customHeight="false" outlineLevel="0" collapsed="false">
      <c r="A856" s="19" t="n">
        <v>855</v>
      </c>
      <c r="B856" s="13" t="s">
        <v>1206</v>
      </c>
      <c r="C856" s="20" t="n">
        <v>45935</v>
      </c>
      <c r="D856" s="20" t="n">
        <v>45941</v>
      </c>
      <c r="E856" s="13" t="s">
        <v>150</v>
      </c>
      <c r="F856" s="13" t="s">
        <v>324</v>
      </c>
      <c r="G856" s="13" t="s">
        <v>169</v>
      </c>
      <c r="H856" s="13" t="s">
        <v>186</v>
      </c>
      <c r="I856" s="15" t="s">
        <v>214</v>
      </c>
      <c r="J856" s="15" t="s">
        <v>172</v>
      </c>
      <c r="K856" s="15" t="s">
        <v>204</v>
      </c>
      <c r="L856" s="15" t="s">
        <v>205</v>
      </c>
      <c r="M856" s="21" t="n">
        <v>2</v>
      </c>
      <c r="N856" s="22" t="n">
        <v>195</v>
      </c>
      <c r="O856" s="22" t="n">
        <v>122</v>
      </c>
      <c r="P856" s="22" t="n">
        <f aca="false">ROUND(M856*N856*(1-T856),2)</f>
        <v>390</v>
      </c>
      <c r="Q856" s="22" t="n">
        <f aca="false">ROUND(M856*O856,2)</f>
        <v>244</v>
      </c>
      <c r="R856" s="22" t="n">
        <f aca="false">P856-Q856</f>
        <v>146</v>
      </c>
      <c r="S856" s="23" t="n">
        <f aca="false">IF(P856=0,0,R856/P856)</f>
        <v>0.374358974358974</v>
      </c>
      <c r="T856" s="23" t="n">
        <v>0</v>
      </c>
    </row>
    <row r="857" customFormat="false" ht="15" hidden="false" customHeight="false" outlineLevel="0" collapsed="false">
      <c r="A857" s="24" t="n">
        <v>856</v>
      </c>
      <c r="B857" s="9" t="s">
        <v>1207</v>
      </c>
      <c r="C857" s="25" t="n">
        <v>45936</v>
      </c>
      <c r="D857" s="25" t="n">
        <v>45942</v>
      </c>
      <c r="E857" s="9" t="s">
        <v>150</v>
      </c>
      <c r="F857" s="9" t="s">
        <v>318</v>
      </c>
      <c r="G857" s="9" t="s">
        <v>177</v>
      </c>
      <c r="H857" s="9" t="s">
        <v>186</v>
      </c>
      <c r="I857" s="17" t="s">
        <v>187</v>
      </c>
      <c r="J857" s="17" t="s">
        <v>155</v>
      </c>
      <c r="K857" s="17" t="s">
        <v>215</v>
      </c>
      <c r="L857" s="17" t="s">
        <v>216</v>
      </c>
      <c r="M857" s="26" t="n">
        <v>1</v>
      </c>
      <c r="N857" s="27" t="n">
        <v>210</v>
      </c>
      <c r="O857" s="27" t="n">
        <v>132</v>
      </c>
      <c r="P857" s="27" t="n">
        <f aca="false">ROUND(M857*N857*(1-T857),2)</f>
        <v>210</v>
      </c>
      <c r="Q857" s="27" t="n">
        <f aca="false">ROUND(M857*O857,2)</f>
        <v>132</v>
      </c>
      <c r="R857" s="27" t="n">
        <f aca="false">P857-Q857</f>
        <v>78</v>
      </c>
      <c r="S857" s="28" t="n">
        <f aca="false">IF(P857=0,0,R857/P857)</f>
        <v>0.371428571428571</v>
      </c>
      <c r="T857" s="28" t="n">
        <v>0</v>
      </c>
    </row>
    <row r="858" customFormat="false" ht="15" hidden="false" customHeight="false" outlineLevel="0" collapsed="false">
      <c r="A858" s="19" t="n">
        <v>857</v>
      </c>
      <c r="B858" s="13" t="s">
        <v>1208</v>
      </c>
      <c r="C858" s="20" t="n">
        <v>45936</v>
      </c>
      <c r="D858" s="20" t="n">
        <v>45939</v>
      </c>
      <c r="E858" s="13" t="s">
        <v>167</v>
      </c>
      <c r="F858" s="13" t="s">
        <v>445</v>
      </c>
      <c r="G858" s="13" t="s">
        <v>169</v>
      </c>
      <c r="H858" s="13" t="s">
        <v>153</v>
      </c>
      <c r="I858" s="15" t="s">
        <v>233</v>
      </c>
      <c r="J858" s="15" t="s">
        <v>155</v>
      </c>
      <c r="K858" s="15" t="s">
        <v>164</v>
      </c>
      <c r="L858" s="15" t="s">
        <v>165</v>
      </c>
      <c r="M858" s="21" t="n">
        <v>2</v>
      </c>
      <c r="N858" s="22" t="n">
        <v>920</v>
      </c>
      <c r="O858" s="22" t="n">
        <v>760</v>
      </c>
      <c r="P858" s="22" t="n">
        <f aca="false">ROUND(M858*N858*(1-T858),2)</f>
        <v>1288</v>
      </c>
      <c r="Q858" s="22" t="n">
        <f aca="false">ROUND(M858*O858,2)</f>
        <v>1520</v>
      </c>
      <c r="R858" s="22" t="n">
        <f aca="false">P858-Q858</f>
        <v>-232</v>
      </c>
      <c r="S858" s="23" t="n">
        <f aca="false">IF(P858=0,0,R858/P858)</f>
        <v>-0.180124223602484</v>
      </c>
      <c r="T858" s="23" t="n">
        <v>0.3</v>
      </c>
    </row>
    <row r="859" customFormat="false" ht="15" hidden="false" customHeight="false" outlineLevel="0" collapsed="false">
      <c r="A859" s="24" t="n">
        <v>858</v>
      </c>
      <c r="B859" s="9" t="s">
        <v>1208</v>
      </c>
      <c r="C859" s="25" t="n">
        <v>45936</v>
      </c>
      <c r="D859" s="25" t="n">
        <v>45939</v>
      </c>
      <c r="E859" s="9" t="s">
        <v>167</v>
      </c>
      <c r="F859" s="9" t="s">
        <v>445</v>
      </c>
      <c r="G859" s="9" t="s">
        <v>169</v>
      </c>
      <c r="H859" s="9" t="s">
        <v>153</v>
      </c>
      <c r="I859" s="17" t="s">
        <v>233</v>
      </c>
      <c r="J859" s="17" t="s">
        <v>158</v>
      </c>
      <c r="K859" s="17" t="s">
        <v>199</v>
      </c>
      <c r="L859" s="17" t="s">
        <v>266</v>
      </c>
      <c r="M859" s="26" t="n">
        <v>3</v>
      </c>
      <c r="N859" s="27" t="n">
        <v>899</v>
      </c>
      <c r="O859" s="27" t="n">
        <v>540</v>
      </c>
      <c r="P859" s="27" t="n">
        <f aca="false">ROUND(M859*N859*(1-T859),2)</f>
        <v>2697</v>
      </c>
      <c r="Q859" s="27" t="n">
        <f aca="false">ROUND(M859*O859,2)</f>
        <v>1620</v>
      </c>
      <c r="R859" s="27" t="n">
        <f aca="false">P859-Q859</f>
        <v>1077</v>
      </c>
      <c r="S859" s="28" t="n">
        <f aca="false">IF(P859=0,0,R859/P859)</f>
        <v>0.399332591768632</v>
      </c>
      <c r="T859" s="28" t="n">
        <v>0</v>
      </c>
    </row>
    <row r="860" customFormat="false" ht="15" hidden="false" customHeight="false" outlineLevel="0" collapsed="false">
      <c r="A860" s="19" t="n">
        <v>859</v>
      </c>
      <c r="B860" s="13" t="s">
        <v>1209</v>
      </c>
      <c r="C860" s="20" t="n">
        <v>45936</v>
      </c>
      <c r="D860" s="20" t="n">
        <v>45939</v>
      </c>
      <c r="E860" s="13" t="s">
        <v>167</v>
      </c>
      <c r="F860" s="13" t="s">
        <v>1049</v>
      </c>
      <c r="G860" s="13" t="s">
        <v>177</v>
      </c>
      <c r="H860" s="13" t="s">
        <v>153</v>
      </c>
      <c r="I860" s="15" t="s">
        <v>163</v>
      </c>
      <c r="J860" s="15" t="s">
        <v>158</v>
      </c>
      <c r="K860" s="15" t="s">
        <v>159</v>
      </c>
      <c r="L860" s="15" t="s">
        <v>160</v>
      </c>
      <c r="M860" s="21" t="n">
        <v>3</v>
      </c>
      <c r="N860" s="22" t="n">
        <v>389</v>
      </c>
      <c r="O860" s="22" t="n">
        <v>235</v>
      </c>
      <c r="P860" s="22" t="n">
        <f aca="false">ROUND(M860*N860*(1-T860),2)</f>
        <v>1050.3</v>
      </c>
      <c r="Q860" s="22" t="n">
        <f aca="false">ROUND(M860*O860,2)</f>
        <v>705</v>
      </c>
      <c r="R860" s="22" t="n">
        <f aca="false">P860-Q860</f>
        <v>345.3</v>
      </c>
      <c r="S860" s="23" t="n">
        <f aca="false">IF(P860=0,0,R860/P860)</f>
        <v>0.328763210511283</v>
      </c>
      <c r="T860" s="23" t="n">
        <v>0.1</v>
      </c>
    </row>
    <row r="861" customFormat="false" ht="15" hidden="false" customHeight="false" outlineLevel="0" collapsed="false">
      <c r="A861" s="24" t="n">
        <v>860</v>
      </c>
      <c r="B861" s="9" t="s">
        <v>1210</v>
      </c>
      <c r="C861" s="25" t="n">
        <v>45937</v>
      </c>
      <c r="D861" s="25" t="n">
        <v>45939</v>
      </c>
      <c r="E861" s="9" t="s">
        <v>167</v>
      </c>
      <c r="F861" s="9" t="s">
        <v>352</v>
      </c>
      <c r="G861" s="9" t="s">
        <v>177</v>
      </c>
      <c r="H861" s="9" t="s">
        <v>153</v>
      </c>
      <c r="I861" s="17" t="s">
        <v>233</v>
      </c>
      <c r="J861" s="17" t="s">
        <v>172</v>
      </c>
      <c r="K861" s="17" t="s">
        <v>173</v>
      </c>
      <c r="L861" s="17" t="s">
        <v>237</v>
      </c>
      <c r="M861" s="26" t="n">
        <v>1</v>
      </c>
      <c r="N861" s="27" t="n">
        <v>42</v>
      </c>
      <c r="O861" s="27" t="n">
        <v>21</v>
      </c>
      <c r="P861" s="27" t="n">
        <f aca="false">ROUND(M861*N861*(1-T861),2)</f>
        <v>39.9</v>
      </c>
      <c r="Q861" s="27" t="n">
        <f aca="false">ROUND(M861*O861,2)</f>
        <v>21</v>
      </c>
      <c r="R861" s="27" t="n">
        <f aca="false">P861-Q861</f>
        <v>18.9</v>
      </c>
      <c r="S861" s="28" t="n">
        <f aca="false">IF(P861=0,0,R861/P861)</f>
        <v>0.473684210526316</v>
      </c>
      <c r="T861" s="28" t="n">
        <v>0.05</v>
      </c>
    </row>
    <row r="862" customFormat="false" ht="15" hidden="false" customHeight="false" outlineLevel="0" collapsed="false">
      <c r="A862" s="19" t="n">
        <v>861</v>
      </c>
      <c r="B862" s="13" t="s">
        <v>1211</v>
      </c>
      <c r="C862" s="20" t="n">
        <v>45937</v>
      </c>
      <c r="D862" s="20" t="n">
        <v>45940</v>
      </c>
      <c r="E862" s="13" t="s">
        <v>167</v>
      </c>
      <c r="F862" s="13" t="s">
        <v>1212</v>
      </c>
      <c r="G862" s="13" t="s">
        <v>152</v>
      </c>
      <c r="H862" s="13" t="s">
        <v>170</v>
      </c>
      <c r="I862" s="15" t="s">
        <v>171</v>
      </c>
      <c r="J862" s="15" t="s">
        <v>158</v>
      </c>
      <c r="K862" s="15" t="s">
        <v>199</v>
      </c>
      <c r="L862" s="15" t="s">
        <v>266</v>
      </c>
      <c r="M862" s="21" t="n">
        <v>1</v>
      </c>
      <c r="N862" s="22" t="n">
        <v>899</v>
      </c>
      <c r="O862" s="22" t="n">
        <v>540</v>
      </c>
      <c r="P862" s="22" t="n">
        <f aca="false">ROUND(M862*N862*(1-T862),2)</f>
        <v>854.05</v>
      </c>
      <c r="Q862" s="22" t="n">
        <f aca="false">ROUND(M862*O862,2)</f>
        <v>540</v>
      </c>
      <c r="R862" s="22" t="n">
        <f aca="false">P862-Q862</f>
        <v>314.05</v>
      </c>
      <c r="S862" s="23" t="n">
        <f aca="false">IF(P862=0,0,R862/P862)</f>
        <v>0.367718517651191</v>
      </c>
      <c r="T862" s="23" t="n">
        <v>0.05</v>
      </c>
    </row>
    <row r="863" customFormat="false" ht="15" hidden="false" customHeight="false" outlineLevel="0" collapsed="false">
      <c r="A863" s="24" t="n">
        <v>862</v>
      </c>
      <c r="B863" s="9" t="s">
        <v>1213</v>
      </c>
      <c r="C863" s="25" t="n">
        <v>45937</v>
      </c>
      <c r="D863" s="25" t="n">
        <v>45941</v>
      </c>
      <c r="E863" s="9" t="s">
        <v>167</v>
      </c>
      <c r="F863" s="9" t="s">
        <v>660</v>
      </c>
      <c r="G863" s="9" t="s">
        <v>177</v>
      </c>
      <c r="H863" s="9" t="s">
        <v>153</v>
      </c>
      <c r="I863" s="17" t="s">
        <v>236</v>
      </c>
      <c r="J863" s="17" t="s">
        <v>155</v>
      </c>
      <c r="K863" s="17" t="s">
        <v>156</v>
      </c>
      <c r="L863" s="17" t="s">
        <v>157</v>
      </c>
      <c r="M863" s="26" t="n">
        <v>1</v>
      </c>
      <c r="N863" s="27" t="n">
        <v>295</v>
      </c>
      <c r="O863" s="27" t="n">
        <v>235</v>
      </c>
      <c r="P863" s="27" t="n">
        <f aca="false">ROUND(M863*N863*(1-T863),2)</f>
        <v>236</v>
      </c>
      <c r="Q863" s="27" t="n">
        <f aca="false">ROUND(M863*O863,2)</f>
        <v>235</v>
      </c>
      <c r="R863" s="27" t="n">
        <f aca="false">P863-Q863</f>
        <v>1</v>
      </c>
      <c r="S863" s="28" t="n">
        <f aca="false">IF(P863=0,0,R863/P863)</f>
        <v>0.00423728813559322</v>
      </c>
      <c r="T863" s="28" t="n">
        <v>0.2</v>
      </c>
    </row>
    <row r="864" customFormat="false" ht="15" hidden="false" customHeight="false" outlineLevel="0" collapsed="false">
      <c r="A864" s="19" t="n">
        <v>863</v>
      </c>
      <c r="B864" s="13" t="s">
        <v>1214</v>
      </c>
      <c r="C864" s="20" t="n">
        <v>45938</v>
      </c>
      <c r="D864" s="20" t="n">
        <v>45942</v>
      </c>
      <c r="E864" s="13" t="s">
        <v>150</v>
      </c>
      <c r="F864" s="13" t="s">
        <v>992</v>
      </c>
      <c r="G864" s="13" t="s">
        <v>177</v>
      </c>
      <c r="H864" s="13" t="s">
        <v>186</v>
      </c>
      <c r="I864" s="15" t="s">
        <v>187</v>
      </c>
      <c r="J864" s="15" t="s">
        <v>155</v>
      </c>
      <c r="K864" s="15" t="s">
        <v>215</v>
      </c>
      <c r="L864" s="15" t="s">
        <v>216</v>
      </c>
      <c r="M864" s="21" t="n">
        <v>2</v>
      </c>
      <c r="N864" s="22" t="n">
        <v>210</v>
      </c>
      <c r="O864" s="22" t="n">
        <v>132</v>
      </c>
      <c r="P864" s="22" t="n">
        <f aca="false">ROUND(M864*N864*(1-T864),2)</f>
        <v>399</v>
      </c>
      <c r="Q864" s="22" t="n">
        <f aca="false">ROUND(M864*O864,2)</f>
        <v>264</v>
      </c>
      <c r="R864" s="22" t="n">
        <f aca="false">P864-Q864</f>
        <v>135</v>
      </c>
      <c r="S864" s="23" t="n">
        <f aca="false">IF(P864=0,0,R864/P864)</f>
        <v>0.338345864661654</v>
      </c>
      <c r="T864" s="23" t="n">
        <v>0.05</v>
      </c>
    </row>
    <row r="865" customFormat="false" ht="15" hidden="false" customHeight="false" outlineLevel="0" collapsed="false">
      <c r="A865" s="24" t="n">
        <v>864</v>
      </c>
      <c r="B865" s="9" t="s">
        <v>1215</v>
      </c>
      <c r="C865" s="25" t="n">
        <v>45938</v>
      </c>
      <c r="D865" s="25" t="n">
        <v>45938</v>
      </c>
      <c r="E865" s="9" t="s">
        <v>179</v>
      </c>
      <c r="F865" s="9" t="s">
        <v>586</v>
      </c>
      <c r="G865" s="9" t="s">
        <v>169</v>
      </c>
      <c r="H865" s="9" t="s">
        <v>208</v>
      </c>
      <c r="I865" s="17" t="s">
        <v>209</v>
      </c>
      <c r="J865" s="17" t="s">
        <v>172</v>
      </c>
      <c r="K865" s="17" t="s">
        <v>195</v>
      </c>
      <c r="L865" s="17" t="s">
        <v>230</v>
      </c>
      <c r="M865" s="26" t="n">
        <v>2</v>
      </c>
      <c r="N865" s="27" t="n">
        <v>45</v>
      </c>
      <c r="O865" s="27" t="n">
        <v>24</v>
      </c>
      <c r="P865" s="27" t="n">
        <f aca="false">ROUND(M865*N865*(1-T865),2)</f>
        <v>85.5</v>
      </c>
      <c r="Q865" s="27" t="n">
        <f aca="false">ROUND(M865*O865,2)</f>
        <v>48</v>
      </c>
      <c r="R865" s="27" t="n">
        <f aca="false">P865-Q865</f>
        <v>37.5</v>
      </c>
      <c r="S865" s="28" t="n">
        <f aca="false">IF(P865=0,0,R865/P865)</f>
        <v>0.43859649122807</v>
      </c>
      <c r="T865" s="28" t="n">
        <v>0.05</v>
      </c>
    </row>
    <row r="866" customFormat="false" ht="15" hidden="false" customHeight="false" outlineLevel="0" collapsed="false">
      <c r="A866" s="19" t="n">
        <v>865</v>
      </c>
      <c r="B866" s="13" t="s">
        <v>1216</v>
      </c>
      <c r="C866" s="20" t="n">
        <v>45939</v>
      </c>
      <c r="D866" s="20" t="n">
        <v>45944</v>
      </c>
      <c r="E866" s="13" t="s">
        <v>150</v>
      </c>
      <c r="F866" s="13" t="s">
        <v>841</v>
      </c>
      <c r="G866" s="13" t="s">
        <v>169</v>
      </c>
      <c r="H866" s="13" t="s">
        <v>208</v>
      </c>
      <c r="I866" s="15" t="s">
        <v>242</v>
      </c>
      <c r="J866" s="15" t="s">
        <v>158</v>
      </c>
      <c r="K866" s="15" t="s">
        <v>159</v>
      </c>
      <c r="L866" s="15" t="s">
        <v>182</v>
      </c>
      <c r="M866" s="21" t="n">
        <v>3</v>
      </c>
      <c r="N866" s="22" t="n">
        <v>115</v>
      </c>
      <c r="O866" s="22" t="n">
        <v>52</v>
      </c>
      <c r="P866" s="22" t="n">
        <f aca="false">ROUND(M866*N866*(1-T866),2)</f>
        <v>345</v>
      </c>
      <c r="Q866" s="22" t="n">
        <f aca="false">ROUND(M866*O866,2)</f>
        <v>156</v>
      </c>
      <c r="R866" s="22" t="n">
        <f aca="false">P866-Q866</f>
        <v>189</v>
      </c>
      <c r="S866" s="23" t="n">
        <f aca="false">IF(P866=0,0,R866/P866)</f>
        <v>0.547826086956522</v>
      </c>
      <c r="T866" s="23" t="n">
        <v>0</v>
      </c>
    </row>
    <row r="867" customFormat="false" ht="15" hidden="false" customHeight="false" outlineLevel="0" collapsed="false">
      <c r="A867" s="24" t="n">
        <v>866</v>
      </c>
      <c r="B867" s="9" t="s">
        <v>1217</v>
      </c>
      <c r="C867" s="25" t="n">
        <v>45939</v>
      </c>
      <c r="D867" s="25" t="n">
        <v>45943</v>
      </c>
      <c r="E867" s="9" t="s">
        <v>167</v>
      </c>
      <c r="F867" s="9" t="s">
        <v>427</v>
      </c>
      <c r="G867" s="9" t="s">
        <v>177</v>
      </c>
      <c r="H867" s="9" t="s">
        <v>170</v>
      </c>
      <c r="I867" s="17" t="s">
        <v>229</v>
      </c>
      <c r="J867" s="17" t="s">
        <v>158</v>
      </c>
      <c r="K867" s="17" t="s">
        <v>159</v>
      </c>
      <c r="L867" s="17" t="s">
        <v>182</v>
      </c>
      <c r="M867" s="26" t="n">
        <v>5</v>
      </c>
      <c r="N867" s="27" t="n">
        <v>115</v>
      </c>
      <c r="O867" s="27" t="n">
        <v>52</v>
      </c>
      <c r="P867" s="27" t="n">
        <f aca="false">ROUND(M867*N867*(1-T867),2)</f>
        <v>575</v>
      </c>
      <c r="Q867" s="27" t="n">
        <f aca="false">ROUND(M867*O867,2)</f>
        <v>260</v>
      </c>
      <c r="R867" s="27" t="n">
        <f aca="false">P867-Q867</f>
        <v>315</v>
      </c>
      <c r="S867" s="28" t="n">
        <f aca="false">IF(P867=0,0,R867/P867)</f>
        <v>0.547826086956522</v>
      </c>
      <c r="T867" s="28" t="n">
        <v>0</v>
      </c>
    </row>
    <row r="868" customFormat="false" ht="15" hidden="false" customHeight="false" outlineLevel="0" collapsed="false">
      <c r="A868" s="19" t="n">
        <v>867</v>
      </c>
      <c r="B868" s="13" t="s">
        <v>1218</v>
      </c>
      <c r="C868" s="20" t="n">
        <v>45939</v>
      </c>
      <c r="D868" s="20" t="n">
        <v>45944</v>
      </c>
      <c r="E868" s="13" t="s">
        <v>150</v>
      </c>
      <c r="F868" s="13" t="s">
        <v>992</v>
      </c>
      <c r="G868" s="13" t="s">
        <v>177</v>
      </c>
      <c r="H868" s="13" t="s">
        <v>208</v>
      </c>
      <c r="I868" s="15" t="s">
        <v>287</v>
      </c>
      <c r="J868" s="15" t="s">
        <v>158</v>
      </c>
      <c r="K868" s="15" t="s">
        <v>243</v>
      </c>
      <c r="L868" s="15" t="s">
        <v>276</v>
      </c>
      <c r="M868" s="21" t="n">
        <v>5</v>
      </c>
      <c r="N868" s="22" t="n">
        <v>1250</v>
      </c>
      <c r="O868" s="22" t="n">
        <v>780</v>
      </c>
      <c r="P868" s="22" t="n">
        <f aca="false">ROUND(M868*N868*(1-T868),2)</f>
        <v>5625</v>
      </c>
      <c r="Q868" s="22" t="n">
        <f aca="false">ROUND(M868*O868,2)</f>
        <v>3900</v>
      </c>
      <c r="R868" s="22" t="n">
        <f aca="false">P868-Q868</f>
        <v>1725</v>
      </c>
      <c r="S868" s="23" t="n">
        <f aca="false">IF(P868=0,0,R868/P868)</f>
        <v>0.306666666666667</v>
      </c>
      <c r="T868" s="23" t="n">
        <v>0.1</v>
      </c>
    </row>
    <row r="869" customFormat="false" ht="15" hidden="false" customHeight="false" outlineLevel="0" collapsed="false">
      <c r="A869" s="24" t="n">
        <v>868</v>
      </c>
      <c r="B869" s="9" t="s">
        <v>1218</v>
      </c>
      <c r="C869" s="25" t="n">
        <v>45939</v>
      </c>
      <c r="D869" s="25" t="n">
        <v>45944</v>
      </c>
      <c r="E869" s="9" t="s">
        <v>150</v>
      </c>
      <c r="F869" s="9" t="s">
        <v>992</v>
      </c>
      <c r="G869" s="9" t="s">
        <v>177</v>
      </c>
      <c r="H869" s="9" t="s">
        <v>208</v>
      </c>
      <c r="I869" s="17" t="s">
        <v>287</v>
      </c>
      <c r="J869" s="17" t="s">
        <v>155</v>
      </c>
      <c r="K869" s="17" t="s">
        <v>288</v>
      </c>
      <c r="L869" s="17" t="s">
        <v>289</v>
      </c>
      <c r="M869" s="26" t="n">
        <v>8</v>
      </c>
      <c r="N869" s="27" t="n">
        <v>185</v>
      </c>
      <c r="O869" s="27" t="n">
        <v>110</v>
      </c>
      <c r="P869" s="27" t="n">
        <f aca="false">ROUND(M869*N869*(1-T869),2)</f>
        <v>1332</v>
      </c>
      <c r="Q869" s="27" t="n">
        <f aca="false">ROUND(M869*O869,2)</f>
        <v>880</v>
      </c>
      <c r="R869" s="27" t="n">
        <f aca="false">P869-Q869</f>
        <v>452</v>
      </c>
      <c r="S869" s="28" t="n">
        <f aca="false">IF(P869=0,0,R869/P869)</f>
        <v>0.339339339339339</v>
      </c>
      <c r="T869" s="28" t="n">
        <v>0.1</v>
      </c>
    </row>
    <row r="870" customFormat="false" ht="15" hidden="false" customHeight="false" outlineLevel="0" collapsed="false">
      <c r="A870" s="19" t="n">
        <v>869</v>
      </c>
      <c r="B870" s="13" t="s">
        <v>1219</v>
      </c>
      <c r="C870" s="20" t="n">
        <v>45939</v>
      </c>
      <c r="D870" s="20" t="n">
        <v>45943</v>
      </c>
      <c r="E870" s="13" t="s">
        <v>150</v>
      </c>
      <c r="F870" s="13" t="s">
        <v>202</v>
      </c>
      <c r="G870" s="13" t="s">
        <v>152</v>
      </c>
      <c r="H870" s="13" t="s">
        <v>153</v>
      </c>
      <c r="I870" s="15" t="s">
        <v>154</v>
      </c>
      <c r="J870" s="15" t="s">
        <v>172</v>
      </c>
      <c r="K870" s="15" t="s">
        <v>305</v>
      </c>
      <c r="L870" s="15" t="s">
        <v>306</v>
      </c>
      <c r="M870" s="21" t="n">
        <v>1</v>
      </c>
      <c r="N870" s="22" t="n">
        <v>145</v>
      </c>
      <c r="O870" s="22" t="n">
        <v>88</v>
      </c>
      <c r="P870" s="22" t="n">
        <f aca="false">ROUND(M870*N870*(1-T870),2)</f>
        <v>137.75</v>
      </c>
      <c r="Q870" s="22" t="n">
        <f aca="false">ROUND(M870*O870,2)</f>
        <v>88</v>
      </c>
      <c r="R870" s="22" t="n">
        <f aca="false">P870-Q870</f>
        <v>49.75</v>
      </c>
      <c r="S870" s="23" t="n">
        <f aca="false">IF(P870=0,0,R870/P870)</f>
        <v>0.361161524500907</v>
      </c>
      <c r="T870" s="23" t="n">
        <v>0.05</v>
      </c>
    </row>
    <row r="871" customFormat="false" ht="15" hidden="false" customHeight="false" outlineLevel="0" collapsed="false">
      <c r="A871" s="24" t="n">
        <v>870</v>
      </c>
      <c r="B871" s="9" t="s">
        <v>1220</v>
      </c>
      <c r="C871" s="25" t="n">
        <v>45940</v>
      </c>
      <c r="D871" s="25" t="n">
        <v>45942</v>
      </c>
      <c r="E871" s="9" t="s">
        <v>184</v>
      </c>
      <c r="F871" s="9" t="s">
        <v>492</v>
      </c>
      <c r="G871" s="9" t="s">
        <v>152</v>
      </c>
      <c r="H871" s="9" t="s">
        <v>208</v>
      </c>
      <c r="I871" s="17" t="s">
        <v>242</v>
      </c>
      <c r="J871" s="17" t="s">
        <v>158</v>
      </c>
      <c r="K871" s="17" t="s">
        <v>243</v>
      </c>
      <c r="L871" s="17" t="s">
        <v>276</v>
      </c>
      <c r="M871" s="26" t="n">
        <v>1</v>
      </c>
      <c r="N871" s="27" t="n">
        <v>1250</v>
      </c>
      <c r="O871" s="27" t="n">
        <v>780</v>
      </c>
      <c r="P871" s="27" t="n">
        <f aca="false">ROUND(M871*N871*(1-T871),2)</f>
        <v>1250</v>
      </c>
      <c r="Q871" s="27" t="n">
        <f aca="false">ROUND(M871*O871,2)</f>
        <v>780</v>
      </c>
      <c r="R871" s="27" t="n">
        <f aca="false">P871-Q871</f>
        <v>470</v>
      </c>
      <c r="S871" s="28" t="n">
        <f aca="false">IF(P871=0,0,R871/P871)</f>
        <v>0.376</v>
      </c>
      <c r="T871" s="28" t="n">
        <v>0</v>
      </c>
    </row>
    <row r="872" customFormat="false" ht="15" hidden="false" customHeight="false" outlineLevel="0" collapsed="false">
      <c r="A872" s="19" t="n">
        <v>871</v>
      </c>
      <c r="B872" s="13" t="s">
        <v>1221</v>
      </c>
      <c r="C872" s="20" t="n">
        <v>45940</v>
      </c>
      <c r="D872" s="20" t="n">
        <v>45944</v>
      </c>
      <c r="E872" s="13" t="s">
        <v>150</v>
      </c>
      <c r="F872" s="13" t="s">
        <v>783</v>
      </c>
      <c r="G872" s="13" t="s">
        <v>169</v>
      </c>
      <c r="H872" s="13" t="s">
        <v>153</v>
      </c>
      <c r="I872" s="15" t="s">
        <v>154</v>
      </c>
      <c r="J872" s="15" t="s">
        <v>172</v>
      </c>
      <c r="K872" s="15" t="s">
        <v>191</v>
      </c>
      <c r="L872" s="15" t="s">
        <v>192</v>
      </c>
      <c r="M872" s="21" t="n">
        <v>3</v>
      </c>
      <c r="N872" s="22" t="n">
        <v>28</v>
      </c>
      <c r="O872" s="22" t="n">
        <v>13</v>
      </c>
      <c r="P872" s="22" t="n">
        <f aca="false">ROUND(M872*N872*(1-T872),2)</f>
        <v>79.8</v>
      </c>
      <c r="Q872" s="22" t="n">
        <f aca="false">ROUND(M872*O872,2)</f>
        <v>39</v>
      </c>
      <c r="R872" s="22" t="n">
        <f aca="false">P872-Q872</f>
        <v>40.8</v>
      </c>
      <c r="S872" s="23" t="n">
        <f aca="false">IF(P872=0,0,R872/P872)</f>
        <v>0.511278195488722</v>
      </c>
      <c r="T872" s="23" t="n">
        <v>0.05</v>
      </c>
    </row>
    <row r="873" customFormat="false" ht="15" hidden="false" customHeight="false" outlineLevel="0" collapsed="false">
      <c r="A873" s="24" t="n">
        <v>872</v>
      </c>
      <c r="B873" s="9" t="s">
        <v>1221</v>
      </c>
      <c r="C873" s="25" t="n">
        <v>45940</v>
      </c>
      <c r="D873" s="25" t="n">
        <v>45944</v>
      </c>
      <c r="E873" s="9" t="s">
        <v>150</v>
      </c>
      <c r="F873" s="9" t="s">
        <v>783</v>
      </c>
      <c r="G873" s="9" t="s">
        <v>169</v>
      </c>
      <c r="H873" s="9" t="s">
        <v>153</v>
      </c>
      <c r="I873" s="17" t="s">
        <v>154</v>
      </c>
      <c r="J873" s="17" t="s">
        <v>158</v>
      </c>
      <c r="K873" s="17" t="s">
        <v>210</v>
      </c>
      <c r="L873" s="17" t="s">
        <v>265</v>
      </c>
      <c r="M873" s="26" t="n">
        <v>7</v>
      </c>
      <c r="N873" s="27" t="n">
        <v>790</v>
      </c>
      <c r="O873" s="27" t="n">
        <v>645</v>
      </c>
      <c r="P873" s="27" t="n">
        <f aca="false">ROUND(M873*N873*(1-T873),2)</f>
        <v>5530</v>
      </c>
      <c r="Q873" s="27" t="n">
        <f aca="false">ROUND(M873*O873,2)</f>
        <v>4515</v>
      </c>
      <c r="R873" s="27" t="n">
        <f aca="false">P873-Q873</f>
        <v>1015</v>
      </c>
      <c r="S873" s="28" t="n">
        <f aca="false">IF(P873=0,0,R873/P873)</f>
        <v>0.183544303797468</v>
      </c>
      <c r="T873" s="28" t="n">
        <v>0</v>
      </c>
    </row>
    <row r="874" customFormat="false" ht="15" hidden="false" customHeight="false" outlineLevel="0" collapsed="false">
      <c r="A874" s="19" t="n">
        <v>873</v>
      </c>
      <c r="B874" s="13" t="s">
        <v>1222</v>
      </c>
      <c r="C874" s="20" t="n">
        <v>45941</v>
      </c>
      <c r="D874" s="20" t="n">
        <v>45943</v>
      </c>
      <c r="E874" s="13" t="s">
        <v>184</v>
      </c>
      <c r="F874" s="13" t="s">
        <v>761</v>
      </c>
      <c r="G874" s="13" t="s">
        <v>177</v>
      </c>
      <c r="H874" s="13" t="s">
        <v>170</v>
      </c>
      <c r="I874" s="15" t="s">
        <v>171</v>
      </c>
      <c r="J874" s="15" t="s">
        <v>155</v>
      </c>
      <c r="K874" s="15" t="s">
        <v>156</v>
      </c>
      <c r="L874" s="15" t="s">
        <v>157</v>
      </c>
      <c r="M874" s="21" t="n">
        <v>2</v>
      </c>
      <c r="N874" s="22" t="n">
        <v>295</v>
      </c>
      <c r="O874" s="22" t="n">
        <v>235</v>
      </c>
      <c r="P874" s="22" t="n">
        <f aca="false">ROUND(M874*N874*(1-T874),2)</f>
        <v>472</v>
      </c>
      <c r="Q874" s="22" t="n">
        <f aca="false">ROUND(M874*O874,2)</f>
        <v>470</v>
      </c>
      <c r="R874" s="22" t="n">
        <f aca="false">P874-Q874</f>
        <v>2</v>
      </c>
      <c r="S874" s="23" t="n">
        <f aca="false">IF(P874=0,0,R874/P874)</f>
        <v>0.00423728813559322</v>
      </c>
      <c r="T874" s="23" t="n">
        <v>0.2</v>
      </c>
    </row>
    <row r="875" customFormat="false" ht="15" hidden="false" customHeight="false" outlineLevel="0" collapsed="false">
      <c r="A875" s="24" t="n">
        <v>874</v>
      </c>
      <c r="B875" s="9" t="s">
        <v>1223</v>
      </c>
      <c r="C875" s="25" t="n">
        <v>45941</v>
      </c>
      <c r="D875" s="25" t="n">
        <v>45947</v>
      </c>
      <c r="E875" s="9" t="s">
        <v>150</v>
      </c>
      <c r="F875" s="9" t="s">
        <v>384</v>
      </c>
      <c r="G875" s="9" t="s">
        <v>177</v>
      </c>
      <c r="H875" s="9" t="s">
        <v>170</v>
      </c>
      <c r="I875" s="17" t="s">
        <v>229</v>
      </c>
      <c r="J875" s="17" t="s">
        <v>172</v>
      </c>
      <c r="K875" s="17" t="s">
        <v>173</v>
      </c>
      <c r="L875" s="17" t="s">
        <v>174</v>
      </c>
      <c r="M875" s="26" t="n">
        <v>4</v>
      </c>
      <c r="N875" s="27" t="n">
        <v>64</v>
      </c>
      <c r="O875" s="27" t="n">
        <v>49</v>
      </c>
      <c r="P875" s="27" t="n">
        <f aca="false">ROUND(M875*N875*(1-T875),2)</f>
        <v>179.2</v>
      </c>
      <c r="Q875" s="27" t="n">
        <f aca="false">ROUND(M875*O875,2)</f>
        <v>196</v>
      </c>
      <c r="R875" s="27" t="n">
        <f aca="false">P875-Q875</f>
        <v>-16.8</v>
      </c>
      <c r="S875" s="28" t="n">
        <f aca="false">IF(P875=0,0,R875/P875)</f>
        <v>-0.0937500000000001</v>
      </c>
      <c r="T875" s="28" t="n">
        <v>0.3</v>
      </c>
    </row>
    <row r="876" customFormat="false" ht="15" hidden="false" customHeight="false" outlineLevel="0" collapsed="false">
      <c r="A876" s="19" t="n">
        <v>875</v>
      </c>
      <c r="B876" s="13" t="s">
        <v>1224</v>
      </c>
      <c r="C876" s="20" t="n">
        <v>45942</v>
      </c>
      <c r="D876" s="20" t="n">
        <v>45945</v>
      </c>
      <c r="E876" s="13" t="s">
        <v>167</v>
      </c>
      <c r="F876" s="13" t="s">
        <v>494</v>
      </c>
      <c r="G876" s="13" t="s">
        <v>177</v>
      </c>
      <c r="H876" s="13" t="s">
        <v>208</v>
      </c>
      <c r="I876" s="15" t="s">
        <v>209</v>
      </c>
      <c r="J876" s="15" t="s">
        <v>155</v>
      </c>
      <c r="K876" s="15" t="s">
        <v>164</v>
      </c>
      <c r="L876" s="15" t="s">
        <v>165</v>
      </c>
      <c r="M876" s="21" t="n">
        <v>4</v>
      </c>
      <c r="N876" s="22" t="n">
        <v>920</v>
      </c>
      <c r="O876" s="22" t="n">
        <v>760</v>
      </c>
      <c r="P876" s="22" t="n">
        <f aca="false">ROUND(M876*N876*(1-T876),2)</f>
        <v>2944</v>
      </c>
      <c r="Q876" s="22" t="n">
        <f aca="false">ROUND(M876*O876,2)</f>
        <v>3040</v>
      </c>
      <c r="R876" s="22" t="n">
        <f aca="false">P876-Q876</f>
        <v>-96</v>
      </c>
      <c r="S876" s="23" t="n">
        <f aca="false">IF(P876=0,0,R876/P876)</f>
        <v>-0.0326086956521739</v>
      </c>
      <c r="T876" s="23" t="n">
        <v>0.2</v>
      </c>
    </row>
    <row r="877" customFormat="false" ht="15" hidden="false" customHeight="false" outlineLevel="0" collapsed="false">
      <c r="A877" s="24" t="n">
        <v>876</v>
      </c>
      <c r="B877" s="9" t="s">
        <v>1225</v>
      </c>
      <c r="C877" s="25" t="n">
        <v>45943</v>
      </c>
      <c r="D877" s="25" t="n">
        <v>45946</v>
      </c>
      <c r="E877" s="9" t="s">
        <v>167</v>
      </c>
      <c r="F877" s="9" t="s">
        <v>1070</v>
      </c>
      <c r="G877" s="9" t="s">
        <v>177</v>
      </c>
      <c r="H877" s="9" t="s">
        <v>153</v>
      </c>
      <c r="I877" s="17" t="s">
        <v>233</v>
      </c>
      <c r="J877" s="17" t="s">
        <v>172</v>
      </c>
      <c r="K877" s="17" t="s">
        <v>204</v>
      </c>
      <c r="L877" s="17" t="s">
        <v>205</v>
      </c>
      <c r="M877" s="26" t="n">
        <v>3</v>
      </c>
      <c r="N877" s="27" t="n">
        <v>195</v>
      </c>
      <c r="O877" s="27" t="n">
        <v>122</v>
      </c>
      <c r="P877" s="27" t="n">
        <f aca="false">ROUND(M877*N877*(1-T877),2)</f>
        <v>585</v>
      </c>
      <c r="Q877" s="27" t="n">
        <f aca="false">ROUND(M877*O877,2)</f>
        <v>366</v>
      </c>
      <c r="R877" s="27" t="n">
        <f aca="false">P877-Q877</f>
        <v>219</v>
      </c>
      <c r="S877" s="28" t="n">
        <f aca="false">IF(P877=0,0,R877/P877)</f>
        <v>0.374358974358974</v>
      </c>
      <c r="T877" s="28" t="n">
        <v>0</v>
      </c>
    </row>
    <row r="878" customFormat="false" ht="15" hidden="false" customHeight="false" outlineLevel="0" collapsed="false">
      <c r="A878" s="19" t="n">
        <v>877</v>
      </c>
      <c r="B878" s="13" t="s">
        <v>1225</v>
      </c>
      <c r="C878" s="20" t="n">
        <v>45943</v>
      </c>
      <c r="D878" s="20" t="n">
        <v>45946</v>
      </c>
      <c r="E878" s="13" t="s">
        <v>167</v>
      </c>
      <c r="F878" s="13" t="s">
        <v>1070</v>
      </c>
      <c r="G878" s="13" t="s">
        <v>177</v>
      </c>
      <c r="H878" s="13" t="s">
        <v>153</v>
      </c>
      <c r="I878" s="15" t="s">
        <v>233</v>
      </c>
      <c r="J878" s="15" t="s">
        <v>158</v>
      </c>
      <c r="K878" s="15" t="s">
        <v>199</v>
      </c>
      <c r="L878" s="15" t="s">
        <v>259</v>
      </c>
      <c r="M878" s="21" t="n">
        <v>1</v>
      </c>
      <c r="N878" s="22" t="n">
        <v>320</v>
      </c>
      <c r="O878" s="22" t="n">
        <v>185</v>
      </c>
      <c r="P878" s="22" t="n">
        <f aca="false">ROUND(M878*N878*(1-T878),2)</f>
        <v>320</v>
      </c>
      <c r="Q878" s="22" t="n">
        <f aca="false">ROUND(M878*O878,2)</f>
        <v>185</v>
      </c>
      <c r="R878" s="22" t="n">
        <f aca="false">P878-Q878</f>
        <v>135</v>
      </c>
      <c r="S878" s="23" t="n">
        <f aca="false">IF(P878=0,0,R878/P878)</f>
        <v>0.421875</v>
      </c>
      <c r="T878" s="23" t="n">
        <v>0</v>
      </c>
    </row>
    <row r="879" customFormat="false" ht="15" hidden="false" customHeight="false" outlineLevel="0" collapsed="false">
      <c r="A879" s="24" t="n">
        <v>878</v>
      </c>
      <c r="B879" s="9" t="s">
        <v>1226</v>
      </c>
      <c r="C879" s="25" t="n">
        <v>45943</v>
      </c>
      <c r="D879" s="25" t="n">
        <v>45943</v>
      </c>
      <c r="E879" s="9" t="s">
        <v>179</v>
      </c>
      <c r="F879" s="9" t="s">
        <v>644</v>
      </c>
      <c r="G879" s="9" t="s">
        <v>177</v>
      </c>
      <c r="H879" s="9" t="s">
        <v>153</v>
      </c>
      <c r="I879" s="17" t="s">
        <v>163</v>
      </c>
      <c r="J879" s="17" t="s">
        <v>172</v>
      </c>
      <c r="K879" s="17" t="s">
        <v>195</v>
      </c>
      <c r="L879" s="17" t="s">
        <v>196</v>
      </c>
      <c r="M879" s="26" t="n">
        <v>1</v>
      </c>
      <c r="N879" s="27" t="n">
        <v>58</v>
      </c>
      <c r="O879" s="27" t="n">
        <v>31</v>
      </c>
      <c r="P879" s="27" t="n">
        <f aca="false">ROUND(M879*N879*(1-T879),2)</f>
        <v>58</v>
      </c>
      <c r="Q879" s="27" t="n">
        <f aca="false">ROUND(M879*O879,2)</f>
        <v>31</v>
      </c>
      <c r="R879" s="27" t="n">
        <f aca="false">P879-Q879</f>
        <v>27</v>
      </c>
      <c r="S879" s="28" t="n">
        <f aca="false">IF(P879=0,0,R879/P879)</f>
        <v>0.46551724137931</v>
      </c>
      <c r="T879" s="28" t="n">
        <v>0</v>
      </c>
    </row>
    <row r="880" customFormat="false" ht="15" hidden="false" customHeight="false" outlineLevel="0" collapsed="false">
      <c r="A880" s="19" t="n">
        <v>879</v>
      </c>
      <c r="B880" s="13" t="s">
        <v>1226</v>
      </c>
      <c r="C880" s="20" t="n">
        <v>45943</v>
      </c>
      <c r="D880" s="20" t="n">
        <v>45943</v>
      </c>
      <c r="E880" s="13" t="s">
        <v>179</v>
      </c>
      <c r="F880" s="13" t="s">
        <v>644</v>
      </c>
      <c r="G880" s="13" t="s">
        <v>177</v>
      </c>
      <c r="H880" s="13" t="s">
        <v>153</v>
      </c>
      <c r="I880" s="15" t="s">
        <v>163</v>
      </c>
      <c r="J880" s="15" t="s">
        <v>172</v>
      </c>
      <c r="K880" s="15" t="s">
        <v>173</v>
      </c>
      <c r="L880" s="15" t="s">
        <v>237</v>
      </c>
      <c r="M880" s="21" t="n">
        <v>6</v>
      </c>
      <c r="N880" s="22" t="n">
        <v>42</v>
      </c>
      <c r="O880" s="22" t="n">
        <v>21</v>
      </c>
      <c r="P880" s="22" t="n">
        <f aca="false">ROUND(M880*N880*(1-T880),2)</f>
        <v>239.4</v>
      </c>
      <c r="Q880" s="22" t="n">
        <f aca="false">ROUND(M880*O880,2)</f>
        <v>126</v>
      </c>
      <c r="R880" s="22" t="n">
        <f aca="false">P880-Q880</f>
        <v>113.4</v>
      </c>
      <c r="S880" s="23" t="n">
        <f aca="false">IF(P880=0,0,R880/P880)</f>
        <v>0.473684210526316</v>
      </c>
      <c r="T880" s="23" t="n">
        <v>0.05</v>
      </c>
    </row>
    <row r="881" customFormat="false" ht="15" hidden="false" customHeight="false" outlineLevel="0" collapsed="false">
      <c r="A881" s="24" t="n">
        <v>880</v>
      </c>
      <c r="B881" s="9" t="s">
        <v>1227</v>
      </c>
      <c r="C881" s="25" t="n">
        <v>45943</v>
      </c>
      <c r="D881" s="25" t="n">
        <v>45944</v>
      </c>
      <c r="E881" s="9" t="s">
        <v>184</v>
      </c>
      <c r="F881" s="9" t="s">
        <v>604</v>
      </c>
      <c r="G881" s="9" t="s">
        <v>152</v>
      </c>
      <c r="H881" s="9" t="s">
        <v>153</v>
      </c>
      <c r="I881" s="17" t="s">
        <v>154</v>
      </c>
      <c r="J881" s="17" t="s">
        <v>158</v>
      </c>
      <c r="K881" s="17" t="s">
        <v>159</v>
      </c>
      <c r="L881" s="17" t="s">
        <v>160</v>
      </c>
      <c r="M881" s="26" t="n">
        <v>4</v>
      </c>
      <c r="N881" s="27" t="n">
        <v>389</v>
      </c>
      <c r="O881" s="27" t="n">
        <v>235</v>
      </c>
      <c r="P881" s="27" t="n">
        <f aca="false">ROUND(M881*N881*(1-T881),2)</f>
        <v>1478.2</v>
      </c>
      <c r="Q881" s="27" t="n">
        <f aca="false">ROUND(M881*O881,2)</f>
        <v>940</v>
      </c>
      <c r="R881" s="27" t="n">
        <f aca="false">P881-Q881</f>
        <v>538.2</v>
      </c>
      <c r="S881" s="28" t="n">
        <f aca="false">IF(P881=0,0,R881/P881)</f>
        <v>0.364091462589636</v>
      </c>
      <c r="T881" s="28" t="n">
        <v>0.05</v>
      </c>
    </row>
    <row r="882" customFormat="false" ht="15" hidden="false" customHeight="false" outlineLevel="0" collapsed="false">
      <c r="A882" s="19" t="n">
        <v>881</v>
      </c>
      <c r="B882" s="13" t="s">
        <v>1228</v>
      </c>
      <c r="C882" s="20" t="n">
        <v>45943</v>
      </c>
      <c r="D882" s="20" t="n">
        <v>45945</v>
      </c>
      <c r="E882" s="13" t="s">
        <v>184</v>
      </c>
      <c r="F882" s="13" t="s">
        <v>1001</v>
      </c>
      <c r="G882" s="13" t="s">
        <v>177</v>
      </c>
      <c r="H882" s="13" t="s">
        <v>170</v>
      </c>
      <c r="I882" s="15" t="s">
        <v>171</v>
      </c>
      <c r="J882" s="15" t="s">
        <v>158</v>
      </c>
      <c r="K882" s="15" t="s">
        <v>243</v>
      </c>
      <c r="L882" s="15" t="s">
        <v>244</v>
      </c>
      <c r="M882" s="21" t="n">
        <v>4</v>
      </c>
      <c r="N882" s="22" t="n">
        <v>980</v>
      </c>
      <c r="O882" s="22" t="n">
        <v>610</v>
      </c>
      <c r="P882" s="22" t="n">
        <f aca="false">ROUND(M882*N882*(1-T882),2)</f>
        <v>3332</v>
      </c>
      <c r="Q882" s="22" t="n">
        <f aca="false">ROUND(M882*O882,2)</f>
        <v>2440</v>
      </c>
      <c r="R882" s="22" t="n">
        <f aca="false">P882-Q882</f>
        <v>892</v>
      </c>
      <c r="S882" s="23" t="n">
        <f aca="false">IF(P882=0,0,R882/P882)</f>
        <v>0.267707082833133</v>
      </c>
      <c r="T882" s="23" t="n">
        <v>0.15</v>
      </c>
    </row>
    <row r="883" customFormat="false" ht="15" hidden="false" customHeight="false" outlineLevel="0" collapsed="false">
      <c r="A883" s="24" t="n">
        <v>882</v>
      </c>
      <c r="B883" s="9" t="s">
        <v>1229</v>
      </c>
      <c r="C883" s="25" t="n">
        <v>45943</v>
      </c>
      <c r="D883" s="25" t="n">
        <v>45947</v>
      </c>
      <c r="E883" s="9" t="s">
        <v>150</v>
      </c>
      <c r="F883" s="9" t="s">
        <v>207</v>
      </c>
      <c r="G883" s="9" t="s">
        <v>169</v>
      </c>
      <c r="H883" s="9" t="s">
        <v>208</v>
      </c>
      <c r="I883" s="17" t="s">
        <v>219</v>
      </c>
      <c r="J883" s="17" t="s">
        <v>158</v>
      </c>
      <c r="K883" s="17" t="s">
        <v>243</v>
      </c>
      <c r="L883" s="17" t="s">
        <v>276</v>
      </c>
      <c r="M883" s="26" t="n">
        <v>2</v>
      </c>
      <c r="N883" s="27" t="n">
        <v>1250</v>
      </c>
      <c r="O883" s="27" t="n">
        <v>780</v>
      </c>
      <c r="P883" s="27" t="n">
        <f aca="false">ROUND(M883*N883*(1-T883),2)</f>
        <v>2500</v>
      </c>
      <c r="Q883" s="27" t="n">
        <f aca="false">ROUND(M883*O883,2)</f>
        <v>1560</v>
      </c>
      <c r="R883" s="27" t="n">
        <f aca="false">P883-Q883</f>
        <v>940</v>
      </c>
      <c r="S883" s="28" t="n">
        <f aca="false">IF(P883=0,0,R883/P883)</f>
        <v>0.376</v>
      </c>
      <c r="T883" s="28" t="n">
        <v>0</v>
      </c>
    </row>
    <row r="884" customFormat="false" ht="15" hidden="false" customHeight="false" outlineLevel="0" collapsed="false">
      <c r="A884" s="19" t="n">
        <v>883</v>
      </c>
      <c r="B884" s="13" t="s">
        <v>1230</v>
      </c>
      <c r="C884" s="20" t="n">
        <v>45944</v>
      </c>
      <c r="D884" s="20" t="n">
        <v>45950</v>
      </c>
      <c r="E884" s="13" t="s">
        <v>150</v>
      </c>
      <c r="F884" s="13" t="s">
        <v>348</v>
      </c>
      <c r="G884" s="13" t="s">
        <v>169</v>
      </c>
      <c r="H884" s="13" t="s">
        <v>153</v>
      </c>
      <c r="I884" s="15" t="s">
        <v>163</v>
      </c>
      <c r="J884" s="15" t="s">
        <v>155</v>
      </c>
      <c r="K884" s="15" t="s">
        <v>156</v>
      </c>
      <c r="L884" s="15" t="s">
        <v>157</v>
      </c>
      <c r="M884" s="21" t="n">
        <v>3</v>
      </c>
      <c r="N884" s="22" t="n">
        <v>295</v>
      </c>
      <c r="O884" s="22" t="n">
        <v>235</v>
      </c>
      <c r="P884" s="22" t="n">
        <f aca="false">ROUND(M884*N884*(1-T884),2)</f>
        <v>708</v>
      </c>
      <c r="Q884" s="22" t="n">
        <f aca="false">ROUND(M884*O884,2)</f>
        <v>705</v>
      </c>
      <c r="R884" s="22" t="n">
        <f aca="false">P884-Q884</f>
        <v>3</v>
      </c>
      <c r="S884" s="23" t="n">
        <f aca="false">IF(P884=0,0,R884/P884)</f>
        <v>0.00423728813559322</v>
      </c>
      <c r="T884" s="23" t="n">
        <v>0.2</v>
      </c>
    </row>
    <row r="885" customFormat="false" ht="15" hidden="false" customHeight="false" outlineLevel="0" collapsed="false">
      <c r="A885" s="24" t="n">
        <v>884</v>
      </c>
      <c r="B885" s="9" t="s">
        <v>1231</v>
      </c>
      <c r="C885" s="25" t="n">
        <v>45944</v>
      </c>
      <c r="D885" s="25" t="n">
        <v>45950</v>
      </c>
      <c r="E885" s="9" t="s">
        <v>150</v>
      </c>
      <c r="F885" s="9" t="s">
        <v>570</v>
      </c>
      <c r="G885" s="9" t="s">
        <v>177</v>
      </c>
      <c r="H885" s="9" t="s">
        <v>170</v>
      </c>
      <c r="I885" s="17" t="s">
        <v>171</v>
      </c>
      <c r="J885" s="17" t="s">
        <v>155</v>
      </c>
      <c r="K885" s="17" t="s">
        <v>164</v>
      </c>
      <c r="L885" s="17" t="s">
        <v>257</v>
      </c>
      <c r="M885" s="26" t="n">
        <v>2</v>
      </c>
      <c r="N885" s="27" t="n">
        <v>560</v>
      </c>
      <c r="O885" s="27" t="n">
        <v>445</v>
      </c>
      <c r="P885" s="27" t="n">
        <f aca="false">ROUND(M885*N885*(1-T885),2)</f>
        <v>840</v>
      </c>
      <c r="Q885" s="27" t="n">
        <f aca="false">ROUND(M885*O885,2)</f>
        <v>890</v>
      </c>
      <c r="R885" s="27" t="n">
        <f aca="false">P885-Q885</f>
        <v>-50</v>
      </c>
      <c r="S885" s="28" t="n">
        <f aca="false">IF(P885=0,0,R885/P885)</f>
        <v>-0.0595238095238095</v>
      </c>
      <c r="T885" s="28" t="n">
        <v>0.25</v>
      </c>
    </row>
    <row r="886" customFormat="false" ht="15" hidden="false" customHeight="false" outlineLevel="0" collapsed="false">
      <c r="A886" s="19" t="n">
        <v>885</v>
      </c>
      <c r="B886" s="13" t="s">
        <v>1232</v>
      </c>
      <c r="C886" s="20" t="n">
        <v>45944</v>
      </c>
      <c r="D886" s="20" t="n">
        <v>45949</v>
      </c>
      <c r="E886" s="13" t="s">
        <v>150</v>
      </c>
      <c r="F886" s="13" t="s">
        <v>499</v>
      </c>
      <c r="G886" s="13" t="s">
        <v>177</v>
      </c>
      <c r="H886" s="13" t="s">
        <v>170</v>
      </c>
      <c r="I886" s="15" t="s">
        <v>451</v>
      </c>
      <c r="J886" s="15" t="s">
        <v>158</v>
      </c>
      <c r="K886" s="15" t="s">
        <v>210</v>
      </c>
      <c r="L886" s="15" t="s">
        <v>265</v>
      </c>
      <c r="M886" s="21" t="n">
        <v>2</v>
      </c>
      <c r="N886" s="22" t="n">
        <v>790</v>
      </c>
      <c r="O886" s="22" t="n">
        <v>645</v>
      </c>
      <c r="P886" s="22" t="n">
        <f aca="false">ROUND(M886*N886*(1-T886),2)</f>
        <v>1264</v>
      </c>
      <c r="Q886" s="22" t="n">
        <f aca="false">ROUND(M886*O886,2)</f>
        <v>1290</v>
      </c>
      <c r="R886" s="22" t="n">
        <f aca="false">P886-Q886</f>
        <v>-26</v>
      </c>
      <c r="S886" s="23" t="n">
        <f aca="false">IF(P886=0,0,R886/P886)</f>
        <v>-0.0205696202531646</v>
      </c>
      <c r="T886" s="23" t="n">
        <v>0.2</v>
      </c>
    </row>
    <row r="887" customFormat="false" ht="15" hidden="false" customHeight="false" outlineLevel="0" collapsed="false">
      <c r="A887" s="24" t="n">
        <v>886</v>
      </c>
      <c r="B887" s="9" t="s">
        <v>1233</v>
      </c>
      <c r="C887" s="25" t="n">
        <v>45945</v>
      </c>
      <c r="D887" s="25" t="n">
        <v>45951</v>
      </c>
      <c r="E887" s="9" t="s">
        <v>150</v>
      </c>
      <c r="F887" s="9" t="s">
        <v>667</v>
      </c>
      <c r="G887" s="9" t="s">
        <v>152</v>
      </c>
      <c r="H887" s="9" t="s">
        <v>208</v>
      </c>
      <c r="I887" s="17" t="s">
        <v>242</v>
      </c>
      <c r="J887" s="17" t="s">
        <v>158</v>
      </c>
      <c r="K887" s="17" t="s">
        <v>243</v>
      </c>
      <c r="L887" s="17" t="s">
        <v>244</v>
      </c>
      <c r="M887" s="26" t="n">
        <v>5</v>
      </c>
      <c r="N887" s="27" t="n">
        <v>980</v>
      </c>
      <c r="O887" s="27" t="n">
        <v>610</v>
      </c>
      <c r="P887" s="27" t="n">
        <f aca="false">ROUND(M887*N887*(1-T887),2)</f>
        <v>3920</v>
      </c>
      <c r="Q887" s="27" t="n">
        <f aca="false">ROUND(M887*O887,2)</f>
        <v>3050</v>
      </c>
      <c r="R887" s="27" t="n">
        <f aca="false">P887-Q887</f>
        <v>870</v>
      </c>
      <c r="S887" s="28" t="n">
        <f aca="false">IF(P887=0,0,R887/P887)</f>
        <v>0.221938775510204</v>
      </c>
      <c r="T887" s="28" t="n">
        <v>0.2</v>
      </c>
    </row>
    <row r="888" customFormat="false" ht="15" hidden="false" customHeight="false" outlineLevel="0" collapsed="false">
      <c r="A888" s="19" t="n">
        <v>887</v>
      </c>
      <c r="B888" s="13" t="s">
        <v>1234</v>
      </c>
      <c r="C888" s="20" t="n">
        <v>45945</v>
      </c>
      <c r="D888" s="20" t="n">
        <v>45949</v>
      </c>
      <c r="E888" s="13" t="s">
        <v>167</v>
      </c>
      <c r="F888" s="13" t="s">
        <v>690</v>
      </c>
      <c r="G888" s="13" t="s">
        <v>152</v>
      </c>
      <c r="H888" s="13" t="s">
        <v>170</v>
      </c>
      <c r="I888" s="15" t="s">
        <v>229</v>
      </c>
      <c r="J888" s="15" t="s">
        <v>158</v>
      </c>
      <c r="K888" s="15" t="s">
        <v>243</v>
      </c>
      <c r="L888" s="15" t="s">
        <v>276</v>
      </c>
      <c r="M888" s="21" t="n">
        <v>3</v>
      </c>
      <c r="N888" s="22" t="n">
        <v>1250</v>
      </c>
      <c r="O888" s="22" t="n">
        <v>780</v>
      </c>
      <c r="P888" s="22" t="n">
        <f aca="false">ROUND(M888*N888*(1-T888),2)</f>
        <v>3750</v>
      </c>
      <c r="Q888" s="22" t="n">
        <f aca="false">ROUND(M888*O888,2)</f>
        <v>2340</v>
      </c>
      <c r="R888" s="22" t="n">
        <f aca="false">P888-Q888</f>
        <v>1410</v>
      </c>
      <c r="S888" s="23" t="n">
        <f aca="false">IF(P888=0,0,R888/P888)</f>
        <v>0.376</v>
      </c>
      <c r="T888" s="23" t="n">
        <v>0</v>
      </c>
    </row>
    <row r="889" customFormat="false" ht="15" hidden="false" customHeight="false" outlineLevel="0" collapsed="false">
      <c r="A889" s="24" t="n">
        <v>888</v>
      </c>
      <c r="B889" s="9" t="s">
        <v>1235</v>
      </c>
      <c r="C889" s="25" t="n">
        <v>45945</v>
      </c>
      <c r="D889" s="25" t="n">
        <v>45949</v>
      </c>
      <c r="E889" s="9" t="s">
        <v>150</v>
      </c>
      <c r="F889" s="9" t="s">
        <v>1135</v>
      </c>
      <c r="G889" s="9" t="s">
        <v>152</v>
      </c>
      <c r="H889" s="9" t="s">
        <v>208</v>
      </c>
      <c r="I889" s="17" t="s">
        <v>242</v>
      </c>
      <c r="J889" s="17" t="s">
        <v>155</v>
      </c>
      <c r="K889" s="17" t="s">
        <v>288</v>
      </c>
      <c r="L889" s="17" t="s">
        <v>312</v>
      </c>
      <c r="M889" s="26" t="n">
        <v>5</v>
      </c>
      <c r="N889" s="27" t="n">
        <v>75</v>
      </c>
      <c r="O889" s="27" t="n">
        <v>38</v>
      </c>
      <c r="P889" s="27" t="n">
        <f aca="false">ROUND(M889*N889*(1-T889),2)</f>
        <v>356.25</v>
      </c>
      <c r="Q889" s="27" t="n">
        <f aca="false">ROUND(M889*O889,2)</f>
        <v>190</v>
      </c>
      <c r="R889" s="27" t="n">
        <f aca="false">P889-Q889</f>
        <v>166.25</v>
      </c>
      <c r="S889" s="28" t="n">
        <f aca="false">IF(P889=0,0,R889/P889)</f>
        <v>0.466666666666667</v>
      </c>
      <c r="T889" s="28" t="n">
        <v>0.05</v>
      </c>
    </row>
    <row r="890" customFormat="false" ht="15" hidden="false" customHeight="false" outlineLevel="0" collapsed="false">
      <c r="A890" s="19" t="n">
        <v>889</v>
      </c>
      <c r="B890" s="13" t="s">
        <v>1236</v>
      </c>
      <c r="C890" s="20" t="n">
        <v>45945</v>
      </c>
      <c r="D890" s="20" t="n">
        <v>45951</v>
      </c>
      <c r="E890" s="13" t="s">
        <v>150</v>
      </c>
      <c r="F890" s="13" t="s">
        <v>1237</v>
      </c>
      <c r="G890" s="13" t="s">
        <v>177</v>
      </c>
      <c r="H890" s="13" t="s">
        <v>186</v>
      </c>
      <c r="I890" s="15" t="s">
        <v>477</v>
      </c>
      <c r="J890" s="15" t="s">
        <v>172</v>
      </c>
      <c r="K890" s="15" t="s">
        <v>173</v>
      </c>
      <c r="L890" s="15" t="s">
        <v>174</v>
      </c>
      <c r="M890" s="21" t="n">
        <v>2</v>
      </c>
      <c r="N890" s="22" t="n">
        <v>64</v>
      </c>
      <c r="O890" s="22" t="n">
        <v>49</v>
      </c>
      <c r="P890" s="22" t="n">
        <f aca="false">ROUND(M890*N890*(1-T890),2)</f>
        <v>128</v>
      </c>
      <c r="Q890" s="22" t="n">
        <f aca="false">ROUND(M890*O890,2)</f>
        <v>98</v>
      </c>
      <c r="R890" s="22" t="n">
        <f aca="false">P890-Q890</f>
        <v>30</v>
      </c>
      <c r="S890" s="23" t="n">
        <f aca="false">IF(P890=0,0,R890/P890)</f>
        <v>0.234375</v>
      </c>
      <c r="T890" s="23" t="n">
        <v>0</v>
      </c>
    </row>
    <row r="891" customFormat="false" ht="15" hidden="false" customHeight="false" outlineLevel="0" collapsed="false">
      <c r="A891" s="24" t="n">
        <v>890</v>
      </c>
      <c r="B891" s="9" t="s">
        <v>1238</v>
      </c>
      <c r="C891" s="25" t="n">
        <v>45945</v>
      </c>
      <c r="D891" s="25" t="n">
        <v>45948</v>
      </c>
      <c r="E891" s="9" t="s">
        <v>167</v>
      </c>
      <c r="F891" s="9" t="s">
        <v>521</v>
      </c>
      <c r="G891" s="9" t="s">
        <v>177</v>
      </c>
      <c r="H891" s="9" t="s">
        <v>153</v>
      </c>
      <c r="I891" s="17" t="s">
        <v>236</v>
      </c>
      <c r="J891" s="17" t="s">
        <v>172</v>
      </c>
      <c r="K891" s="17" t="s">
        <v>173</v>
      </c>
      <c r="L891" s="17" t="s">
        <v>237</v>
      </c>
      <c r="M891" s="26" t="n">
        <v>2</v>
      </c>
      <c r="N891" s="27" t="n">
        <v>42</v>
      </c>
      <c r="O891" s="27" t="n">
        <v>21</v>
      </c>
      <c r="P891" s="27" t="n">
        <f aca="false">ROUND(M891*N891*(1-T891),2)</f>
        <v>67.2</v>
      </c>
      <c r="Q891" s="27" t="n">
        <f aca="false">ROUND(M891*O891,2)</f>
        <v>42</v>
      </c>
      <c r="R891" s="27" t="n">
        <f aca="false">P891-Q891</f>
        <v>25.2</v>
      </c>
      <c r="S891" s="28" t="n">
        <f aca="false">IF(P891=0,0,R891/P891)</f>
        <v>0.375</v>
      </c>
      <c r="T891" s="28" t="n">
        <v>0.2</v>
      </c>
    </row>
    <row r="892" customFormat="false" ht="15" hidden="false" customHeight="false" outlineLevel="0" collapsed="false">
      <c r="A892" s="19" t="n">
        <v>891</v>
      </c>
      <c r="B892" s="13" t="s">
        <v>1239</v>
      </c>
      <c r="C892" s="20" t="n">
        <v>45946</v>
      </c>
      <c r="D892" s="20" t="n">
        <v>45946</v>
      </c>
      <c r="E892" s="13" t="s">
        <v>179</v>
      </c>
      <c r="F892" s="13" t="s">
        <v>1026</v>
      </c>
      <c r="G892" s="13" t="s">
        <v>152</v>
      </c>
      <c r="H892" s="13" t="s">
        <v>208</v>
      </c>
      <c r="I892" s="15" t="s">
        <v>242</v>
      </c>
      <c r="J892" s="15" t="s">
        <v>158</v>
      </c>
      <c r="K892" s="15" t="s">
        <v>243</v>
      </c>
      <c r="L892" s="15" t="s">
        <v>276</v>
      </c>
      <c r="M892" s="21" t="n">
        <v>2</v>
      </c>
      <c r="N892" s="22" t="n">
        <v>1250</v>
      </c>
      <c r="O892" s="22" t="n">
        <v>780</v>
      </c>
      <c r="P892" s="22" t="n">
        <f aca="false">ROUND(M892*N892*(1-T892),2)</f>
        <v>2500</v>
      </c>
      <c r="Q892" s="22" t="n">
        <f aca="false">ROUND(M892*O892,2)</f>
        <v>1560</v>
      </c>
      <c r="R892" s="22" t="n">
        <f aca="false">P892-Q892</f>
        <v>940</v>
      </c>
      <c r="S892" s="23" t="n">
        <f aca="false">IF(P892=0,0,R892/P892)</f>
        <v>0.376</v>
      </c>
      <c r="T892" s="23" t="n">
        <v>0</v>
      </c>
    </row>
    <row r="893" customFormat="false" ht="15" hidden="false" customHeight="false" outlineLevel="0" collapsed="false">
      <c r="A893" s="24" t="n">
        <v>892</v>
      </c>
      <c r="B893" s="9" t="s">
        <v>1239</v>
      </c>
      <c r="C893" s="25" t="n">
        <v>45946</v>
      </c>
      <c r="D893" s="25" t="n">
        <v>45946</v>
      </c>
      <c r="E893" s="9" t="s">
        <v>179</v>
      </c>
      <c r="F893" s="9" t="s">
        <v>1026</v>
      </c>
      <c r="G893" s="9" t="s">
        <v>152</v>
      </c>
      <c r="H893" s="9" t="s">
        <v>208</v>
      </c>
      <c r="I893" s="17" t="s">
        <v>242</v>
      </c>
      <c r="J893" s="17" t="s">
        <v>155</v>
      </c>
      <c r="K893" s="17" t="s">
        <v>288</v>
      </c>
      <c r="L893" s="17" t="s">
        <v>289</v>
      </c>
      <c r="M893" s="26" t="n">
        <v>3</v>
      </c>
      <c r="N893" s="27" t="n">
        <v>185</v>
      </c>
      <c r="O893" s="27" t="n">
        <v>110</v>
      </c>
      <c r="P893" s="27" t="n">
        <f aca="false">ROUND(M893*N893*(1-T893),2)</f>
        <v>471.75</v>
      </c>
      <c r="Q893" s="27" t="n">
        <f aca="false">ROUND(M893*O893,2)</f>
        <v>330</v>
      </c>
      <c r="R893" s="27" t="n">
        <f aca="false">P893-Q893</f>
        <v>141.75</v>
      </c>
      <c r="S893" s="28" t="n">
        <f aca="false">IF(P893=0,0,R893/P893)</f>
        <v>0.300476947535771</v>
      </c>
      <c r="T893" s="28" t="n">
        <v>0.15</v>
      </c>
    </row>
    <row r="894" customFormat="false" ht="15" hidden="false" customHeight="false" outlineLevel="0" collapsed="false">
      <c r="A894" s="19" t="n">
        <v>893</v>
      </c>
      <c r="B894" s="13" t="s">
        <v>1240</v>
      </c>
      <c r="C894" s="20" t="n">
        <v>45946</v>
      </c>
      <c r="D894" s="20" t="n">
        <v>45947</v>
      </c>
      <c r="E894" s="13" t="s">
        <v>184</v>
      </c>
      <c r="F894" s="13" t="s">
        <v>588</v>
      </c>
      <c r="G894" s="13" t="s">
        <v>169</v>
      </c>
      <c r="H894" s="13" t="s">
        <v>208</v>
      </c>
      <c r="I894" s="15" t="s">
        <v>219</v>
      </c>
      <c r="J894" s="15" t="s">
        <v>158</v>
      </c>
      <c r="K894" s="15" t="s">
        <v>199</v>
      </c>
      <c r="L894" s="15" t="s">
        <v>259</v>
      </c>
      <c r="M894" s="21" t="n">
        <v>6</v>
      </c>
      <c r="N894" s="22" t="n">
        <v>320</v>
      </c>
      <c r="O894" s="22" t="n">
        <v>185</v>
      </c>
      <c r="P894" s="22" t="n">
        <f aca="false">ROUND(M894*N894*(1-T894),2)</f>
        <v>1920</v>
      </c>
      <c r="Q894" s="22" t="n">
        <f aca="false">ROUND(M894*O894,2)</f>
        <v>1110</v>
      </c>
      <c r="R894" s="22" t="n">
        <f aca="false">P894-Q894</f>
        <v>810</v>
      </c>
      <c r="S894" s="23" t="n">
        <f aca="false">IF(P894=0,0,R894/P894)</f>
        <v>0.421875</v>
      </c>
      <c r="T894" s="23" t="n">
        <v>0</v>
      </c>
    </row>
    <row r="895" customFormat="false" ht="15" hidden="false" customHeight="false" outlineLevel="0" collapsed="false">
      <c r="A895" s="24" t="n">
        <v>894</v>
      </c>
      <c r="B895" s="9" t="s">
        <v>1241</v>
      </c>
      <c r="C895" s="25" t="n">
        <v>45947</v>
      </c>
      <c r="D895" s="25" t="n">
        <v>45952</v>
      </c>
      <c r="E895" s="9" t="s">
        <v>150</v>
      </c>
      <c r="F895" s="9" t="s">
        <v>649</v>
      </c>
      <c r="G895" s="9" t="s">
        <v>169</v>
      </c>
      <c r="H895" s="9" t="s">
        <v>208</v>
      </c>
      <c r="I895" s="17" t="s">
        <v>242</v>
      </c>
      <c r="J895" s="17" t="s">
        <v>172</v>
      </c>
      <c r="K895" s="17" t="s">
        <v>305</v>
      </c>
      <c r="L895" s="17" t="s">
        <v>306</v>
      </c>
      <c r="M895" s="26" t="n">
        <v>4</v>
      </c>
      <c r="N895" s="27" t="n">
        <v>145</v>
      </c>
      <c r="O895" s="27" t="n">
        <v>88</v>
      </c>
      <c r="P895" s="27" t="n">
        <f aca="false">ROUND(M895*N895*(1-T895),2)</f>
        <v>580</v>
      </c>
      <c r="Q895" s="27" t="n">
        <f aca="false">ROUND(M895*O895,2)</f>
        <v>352</v>
      </c>
      <c r="R895" s="27" t="n">
        <f aca="false">P895-Q895</f>
        <v>228</v>
      </c>
      <c r="S895" s="28" t="n">
        <f aca="false">IF(P895=0,0,R895/P895)</f>
        <v>0.393103448275862</v>
      </c>
      <c r="T895" s="28" t="n">
        <v>0</v>
      </c>
    </row>
    <row r="896" customFormat="false" ht="15" hidden="false" customHeight="false" outlineLevel="0" collapsed="false">
      <c r="A896" s="19" t="n">
        <v>895</v>
      </c>
      <c r="B896" s="13" t="s">
        <v>1242</v>
      </c>
      <c r="C896" s="20" t="n">
        <v>45947</v>
      </c>
      <c r="D896" s="20" t="n">
        <v>45953</v>
      </c>
      <c r="E896" s="13" t="s">
        <v>150</v>
      </c>
      <c r="F896" s="13" t="s">
        <v>447</v>
      </c>
      <c r="G896" s="13" t="s">
        <v>177</v>
      </c>
      <c r="H896" s="13" t="s">
        <v>208</v>
      </c>
      <c r="I896" s="15" t="s">
        <v>209</v>
      </c>
      <c r="J896" s="15" t="s">
        <v>172</v>
      </c>
      <c r="K896" s="15" t="s">
        <v>191</v>
      </c>
      <c r="L896" s="15" t="s">
        <v>192</v>
      </c>
      <c r="M896" s="21" t="n">
        <v>8</v>
      </c>
      <c r="N896" s="22" t="n">
        <v>28</v>
      </c>
      <c r="O896" s="22" t="n">
        <v>13</v>
      </c>
      <c r="P896" s="22" t="n">
        <f aca="false">ROUND(M896*N896*(1-T896),2)</f>
        <v>212.8</v>
      </c>
      <c r="Q896" s="22" t="n">
        <f aca="false">ROUND(M896*O896,2)</f>
        <v>104</v>
      </c>
      <c r="R896" s="22" t="n">
        <f aca="false">P896-Q896</f>
        <v>108.8</v>
      </c>
      <c r="S896" s="23" t="n">
        <f aca="false">IF(P896=0,0,R896/P896)</f>
        <v>0.511278195488722</v>
      </c>
      <c r="T896" s="23" t="n">
        <v>0.05</v>
      </c>
    </row>
    <row r="897" customFormat="false" ht="15" hidden="false" customHeight="false" outlineLevel="0" collapsed="false">
      <c r="A897" s="24" t="n">
        <v>896</v>
      </c>
      <c r="B897" s="9" t="s">
        <v>1243</v>
      </c>
      <c r="C897" s="25" t="n">
        <v>45947</v>
      </c>
      <c r="D897" s="25" t="n">
        <v>45947</v>
      </c>
      <c r="E897" s="9" t="s">
        <v>179</v>
      </c>
      <c r="F897" s="9" t="s">
        <v>671</v>
      </c>
      <c r="G897" s="9" t="s">
        <v>169</v>
      </c>
      <c r="H897" s="9" t="s">
        <v>170</v>
      </c>
      <c r="I897" s="17" t="s">
        <v>171</v>
      </c>
      <c r="J897" s="17" t="s">
        <v>158</v>
      </c>
      <c r="K897" s="17" t="s">
        <v>210</v>
      </c>
      <c r="L897" s="17" t="s">
        <v>211</v>
      </c>
      <c r="M897" s="26" t="n">
        <v>5</v>
      </c>
      <c r="N897" s="27" t="n">
        <v>640</v>
      </c>
      <c r="O897" s="27" t="n">
        <v>460</v>
      </c>
      <c r="P897" s="27" t="n">
        <f aca="false">ROUND(M897*N897*(1-T897),2)</f>
        <v>3200</v>
      </c>
      <c r="Q897" s="27" t="n">
        <f aca="false">ROUND(M897*O897,2)</f>
        <v>2300</v>
      </c>
      <c r="R897" s="27" t="n">
        <f aca="false">P897-Q897</f>
        <v>900</v>
      </c>
      <c r="S897" s="28" t="n">
        <f aca="false">IF(P897=0,0,R897/P897)</f>
        <v>0.28125</v>
      </c>
      <c r="T897" s="28" t="n">
        <v>0</v>
      </c>
    </row>
    <row r="898" customFormat="false" ht="15" hidden="false" customHeight="false" outlineLevel="0" collapsed="false">
      <c r="A898" s="19" t="n">
        <v>897</v>
      </c>
      <c r="B898" s="13" t="s">
        <v>1244</v>
      </c>
      <c r="C898" s="20" t="n">
        <v>45948</v>
      </c>
      <c r="D898" s="20" t="n">
        <v>45948</v>
      </c>
      <c r="E898" s="13" t="s">
        <v>179</v>
      </c>
      <c r="F898" s="13" t="s">
        <v>946</v>
      </c>
      <c r="G898" s="13" t="s">
        <v>177</v>
      </c>
      <c r="H898" s="13" t="s">
        <v>186</v>
      </c>
      <c r="I898" s="15" t="s">
        <v>477</v>
      </c>
      <c r="J898" s="15" t="s">
        <v>172</v>
      </c>
      <c r="K898" s="15" t="s">
        <v>191</v>
      </c>
      <c r="L898" s="15" t="s">
        <v>192</v>
      </c>
      <c r="M898" s="21" t="n">
        <v>6</v>
      </c>
      <c r="N898" s="22" t="n">
        <v>28</v>
      </c>
      <c r="O898" s="22" t="n">
        <v>13</v>
      </c>
      <c r="P898" s="22" t="n">
        <f aca="false">ROUND(M898*N898*(1-T898),2)</f>
        <v>159.6</v>
      </c>
      <c r="Q898" s="22" t="n">
        <f aca="false">ROUND(M898*O898,2)</f>
        <v>78</v>
      </c>
      <c r="R898" s="22" t="n">
        <f aca="false">P898-Q898</f>
        <v>81.6</v>
      </c>
      <c r="S898" s="23" t="n">
        <f aca="false">IF(P898=0,0,R898/P898)</f>
        <v>0.511278195488722</v>
      </c>
      <c r="T898" s="23" t="n">
        <v>0.05</v>
      </c>
    </row>
    <row r="899" customFormat="false" ht="15" hidden="false" customHeight="false" outlineLevel="0" collapsed="false">
      <c r="A899" s="24" t="n">
        <v>898</v>
      </c>
      <c r="B899" s="9" t="s">
        <v>1245</v>
      </c>
      <c r="C899" s="25" t="n">
        <v>45948</v>
      </c>
      <c r="D899" s="25" t="n">
        <v>45953</v>
      </c>
      <c r="E899" s="9" t="s">
        <v>150</v>
      </c>
      <c r="F899" s="9" t="s">
        <v>467</v>
      </c>
      <c r="G899" s="9" t="s">
        <v>177</v>
      </c>
      <c r="H899" s="9" t="s">
        <v>186</v>
      </c>
      <c r="I899" s="17" t="s">
        <v>477</v>
      </c>
      <c r="J899" s="17" t="s">
        <v>155</v>
      </c>
      <c r="K899" s="17" t="s">
        <v>288</v>
      </c>
      <c r="L899" s="17" t="s">
        <v>289</v>
      </c>
      <c r="M899" s="26" t="n">
        <v>3</v>
      </c>
      <c r="N899" s="27" t="n">
        <v>185</v>
      </c>
      <c r="O899" s="27" t="n">
        <v>110</v>
      </c>
      <c r="P899" s="27" t="n">
        <f aca="false">ROUND(M899*N899*(1-T899),2)</f>
        <v>527.25</v>
      </c>
      <c r="Q899" s="27" t="n">
        <f aca="false">ROUND(M899*O899,2)</f>
        <v>330</v>
      </c>
      <c r="R899" s="27" t="n">
        <f aca="false">P899-Q899</f>
        <v>197.25</v>
      </c>
      <c r="S899" s="28" t="n">
        <f aca="false">IF(P899=0,0,R899/P899)</f>
        <v>0.374110953058322</v>
      </c>
      <c r="T899" s="28" t="n">
        <v>0.05</v>
      </c>
    </row>
    <row r="900" customFormat="false" ht="15" hidden="false" customHeight="false" outlineLevel="0" collapsed="false">
      <c r="A900" s="19" t="n">
        <v>899</v>
      </c>
      <c r="B900" s="13" t="s">
        <v>1246</v>
      </c>
      <c r="C900" s="20" t="n">
        <v>45948</v>
      </c>
      <c r="D900" s="20" t="n">
        <v>45953</v>
      </c>
      <c r="E900" s="13" t="s">
        <v>150</v>
      </c>
      <c r="F900" s="13" t="s">
        <v>1247</v>
      </c>
      <c r="G900" s="13" t="s">
        <v>177</v>
      </c>
      <c r="H900" s="13" t="s">
        <v>153</v>
      </c>
      <c r="I900" s="15" t="s">
        <v>233</v>
      </c>
      <c r="J900" s="15" t="s">
        <v>155</v>
      </c>
      <c r="K900" s="15" t="s">
        <v>288</v>
      </c>
      <c r="L900" s="15" t="s">
        <v>312</v>
      </c>
      <c r="M900" s="21" t="n">
        <v>2</v>
      </c>
      <c r="N900" s="22" t="n">
        <v>75</v>
      </c>
      <c r="O900" s="22" t="n">
        <v>38</v>
      </c>
      <c r="P900" s="22" t="n">
        <f aca="false">ROUND(M900*N900*(1-T900),2)</f>
        <v>142.5</v>
      </c>
      <c r="Q900" s="22" t="n">
        <f aca="false">ROUND(M900*O900,2)</f>
        <v>76</v>
      </c>
      <c r="R900" s="22" t="n">
        <f aca="false">P900-Q900</f>
        <v>66.5</v>
      </c>
      <c r="S900" s="23" t="n">
        <f aca="false">IF(P900=0,0,R900/P900)</f>
        <v>0.466666666666667</v>
      </c>
      <c r="T900" s="23" t="n">
        <v>0.05</v>
      </c>
    </row>
    <row r="901" customFormat="false" ht="15" hidden="false" customHeight="false" outlineLevel="0" collapsed="false">
      <c r="A901" s="24" t="n">
        <v>900</v>
      </c>
      <c r="B901" s="9" t="s">
        <v>1248</v>
      </c>
      <c r="C901" s="25" t="n">
        <v>45948</v>
      </c>
      <c r="D901" s="25" t="n">
        <v>45952</v>
      </c>
      <c r="E901" s="9" t="s">
        <v>150</v>
      </c>
      <c r="F901" s="9" t="s">
        <v>1249</v>
      </c>
      <c r="G901" s="9" t="s">
        <v>177</v>
      </c>
      <c r="H901" s="9" t="s">
        <v>208</v>
      </c>
      <c r="I901" s="17" t="s">
        <v>209</v>
      </c>
      <c r="J901" s="17" t="s">
        <v>172</v>
      </c>
      <c r="K901" s="17" t="s">
        <v>195</v>
      </c>
      <c r="L901" s="17" t="s">
        <v>196</v>
      </c>
      <c r="M901" s="26" t="n">
        <v>1</v>
      </c>
      <c r="N901" s="27" t="n">
        <v>58</v>
      </c>
      <c r="O901" s="27" t="n">
        <v>31</v>
      </c>
      <c r="P901" s="27" t="n">
        <f aca="false">ROUND(M901*N901*(1-T901),2)</f>
        <v>58</v>
      </c>
      <c r="Q901" s="27" t="n">
        <f aca="false">ROUND(M901*O901,2)</f>
        <v>31</v>
      </c>
      <c r="R901" s="27" t="n">
        <f aca="false">P901-Q901</f>
        <v>27</v>
      </c>
      <c r="S901" s="28" t="n">
        <f aca="false">IF(P901=0,0,R901/P901)</f>
        <v>0.46551724137931</v>
      </c>
      <c r="T901" s="28" t="n">
        <v>0</v>
      </c>
    </row>
    <row r="902" customFormat="false" ht="15" hidden="false" customHeight="false" outlineLevel="0" collapsed="false">
      <c r="A902" s="19" t="n">
        <v>901</v>
      </c>
      <c r="B902" s="13" t="s">
        <v>1250</v>
      </c>
      <c r="C902" s="20" t="n">
        <v>45949</v>
      </c>
      <c r="D902" s="20" t="n">
        <v>45953</v>
      </c>
      <c r="E902" s="13" t="s">
        <v>150</v>
      </c>
      <c r="F902" s="13" t="s">
        <v>841</v>
      </c>
      <c r="G902" s="13" t="s">
        <v>169</v>
      </c>
      <c r="H902" s="13" t="s">
        <v>208</v>
      </c>
      <c r="I902" s="15" t="s">
        <v>242</v>
      </c>
      <c r="J902" s="15" t="s">
        <v>172</v>
      </c>
      <c r="K902" s="15" t="s">
        <v>204</v>
      </c>
      <c r="L902" s="15" t="s">
        <v>341</v>
      </c>
      <c r="M902" s="21" t="n">
        <v>3</v>
      </c>
      <c r="N902" s="22" t="n">
        <v>68</v>
      </c>
      <c r="O902" s="22" t="n">
        <v>36</v>
      </c>
      <c r="P902" s="22" t="n">
        <f aca="false">ROUND(M902*N902*(1-T902),2)</f>
        <v>193.8</v>
      </c>
      <c r="Q902" s="22" t="n">
        <f aca="false">ROUND(M902*O902,2)</f>
        <v>108</v>
      </c>
      <c r="R902" s="22" t="n">
        <f aca="false">P902-Q902</f>
        <v>85.8</v>
      </c>
      <c r="S902" s="23" t="n">
        <f aca="false">IF(P902=0,0,R902/P902)</f>
        <v>0.442724458204334</v>
      </c>
      <c r="T902" s="23" t="n">
        <v>0.05</v>
      </c>
    </row>
    <row r="903" customFormat="false" ht="15" hidden="false" customHeight="false" outlineLevel="0" collapsed="false">
      <c r="A903" s="24" t="n">
        <v>902</v>
      </c>
      <c r="B903" s="9" t="s">
        <v>1251</v>
      </c>
      <c r="C903" s="25" t="n">
        <v>45949</v>
      </c>
      <c r="D903" s="25" t="n">
        <v>45953</v>
      </c>
      <c r="E903" s="9" t="s">
        <v>150</v>
      </c>
      <c r="F903" s="9" t="s">
        <v>721</v>
      </c>
      <c r="G903" s="9" t="s">
        <v>177</v>
      </c>
      <c r="H903" s="9" t="s">
        <v>208</v>
      </c>
      <c r="I903" s="17" t="s">
        <v>247</v>
      </c>
      <c r="J903" s="17" t="s">
        <v>172</v>
      </c>
      <c r="K903" s="17" t="s">
        <v>191</v>
      </c>
      <c r="L903" s="17" t="s">
        <v>192</v>
      </c>
      <c r="M903" s="26" t="n">
        <v>1</v>
      </c>
      <c r="N903" s="27" t="n">
        <v>28</v>
      </c>
      <c r="O903" s="27" t="n">
        <v>13</v>
      </c>
      <c r="P903" s="27" t="n">
        <f aca="false">ROUND(M903*N903*(1-T903),2)</f>
        <v>25.2</v>
      </c>
      <c r="Q903" s="27" t="n">
        <f aca="false">ROUND(M903*O903,2)</f>
        <v>13</v>
      </c>
      <c r="R903" s="27" t="n">
        <f aca="false">P903-Q903</f>
        <v>12.2</v>
      </c>
      <c r="S903" s="28" t="n">
        <f aca="false">IF(P903=0,0,R903/P903)</f>
        <v>0.484126984126984</v>
      </c>
      <c r="T903" s="28" t="n">
        <v>0.1</v>
      </c>
    </row>
    <row r="904" customFormat="false" ht="15" hidden="false" customHeight="false" outlineLevel="0" collapsed="false">
      <c r="A904" s="19" t="n">
        <v>903</v>
      </c>
      <c r="B904" s="13" t="s">
        <v>1252</v>
      </c>
      <c r="C904" s="20" t="n">
        <v>45949</v>
      </c>
      <c r="D904" s="20" t="n">
        <v>45955</v>
      </c>
      <c r="E904" s="13" t="s">
        <v>150</v>
      </c>
      <c r="F904" s="13" t="s">
        <v>906</v>
      </c>
      <c r="G904" s="13" t="s">
        <v>177</v>
      </c>
      <c r="H904" s="13" t="s">
        <v>153</v>
      </c>
      <c r="I904" s="15" t="s">
        <v>154</v>
      </c>
      <c r="J904" s="15" t="s">
        <v>155</v>
      </c>
      <c r="K904" s="15" t="s">
        <v>215</v>
      </c>
      <c r="L904" s="15" t="s">
        <v>216</v>
      </c>
      <c r="M904" s="21" t="n">
        <v>2</v>
      </c>
      <c r="N904" s="22" t="n">
        <v>210</v>
      </c>
      <c r="O904" s="22" t="n">
        <v>132</v>
      </c>
      <c r="P904" s="22" t="n">
        <f aca="false">ROUND(M904*N904*(1-T904),2)</f>
        <v>420</v>
      </c>
      <c r="Q904" s="22" t="n">
        <f aca="false">ROUND(M904*O904,2)</f>
        <v>264</v>
      </c>
      <c r="R904" s="22" t="n">
        <f aca="false">P904-Q904</f>
        <v>156</v>
      </c>
      <c r="S904" s="23" t="n">
        <f aca="false">IF(P904=0,0,R904/P904)</f>
        <v>0.371428571428571</v>
      </c>
      <c r="T904" s="23" t="n">
        <v>0</v>
      </c>
    </row>
    <row r="905" customFormat="false" ht="15" hidden="false" customHeight="false" outlineLevel="0" collapsed="false">
      <c r="A905" s="24" t="n">
        <v>904</v>
      </c>
      <c r="B905" s="9" t="s">
        <v>1253</v>
      </c>
      <c r="C905" s="25" t="n">
        <v>45949</v>
      </c>
      <c r="D905" s="25" t="n">
        <v>45954</v>
      </c>
      <c r="E905" s="9" t="s">
        <v>150</v>
      </c>
      <c r="F905" s="9" t="s">
        <v>710</v>
      </c>
      <c r="G905" s="9" t="s">
        <v>169</v>
      </c>
      <c r="H905" s="9" t="s">
        <v>170</v>
      </c>
      <c r="I905" s="17" t="s">
        <v>271</v>
      </c>
      <c r="J905" s="17" t="s">
        <v>172</v>
      </c>
      <c r="K905" s="17" t="s">
        <v>204</v>
      </c>
      <c r="L905" s="17" t="s">
        <v>341</v>
      </c>
      <c r="M905" s="26" t="n">
        <v>5</v>
      </c>
      <c r="N905" s="27" t="n">
        <v>68</v>
      </c>
      <c r="O905" s="27" t="n">
        <v>36</v>
      </c>
      <c r="P905" s="27" t="n">
        <f aca="false">ROUND(M905*N905*(1-T905),2)</f>
        <v>306</v>
      </c>
      <c r="Q905" s="27" t="n">
        <f aca="false">ROUND(M905*O905,2)</f>
        <v>180</v>
      </c>
      <c r="R905" s="27" t="n">
        <f aca="false">P905-Q905</f>
        <v>126</v>
      </c>
      <c r="S905" s="28" t="n">
        <f aca="false">IF(P905=0,0,R905/P905)</f>
        <v>0.411764705882353</v>
      </c>
      <c r="T905" s="28" t="n">
        <v>0.1</v>
      </c>
    </row>
    <row r="906" customFormat="false" ht="15" hidden="false" customHeight="false" outlineLevel="0" collapsed="false">
      <c r="A906" s="19" t="n">
        <v>905</v>
      </c>
      <c r="B906" s="13" t="s">
        <v>1254</v>
      </c>
      <c r="C906" s="20" t="n">
        <v>45949</v>
      </c>
      <c r="D906" s="20" t="n">
        <v>45953</v>
      </c>
      <c r="E906" s="13" t="s">
        <v>167</v>
      </c>
      <c r="F906" s="13" t="s">
        <v>445</v>
      </c>
      <c r="G906" s="13" t="s">
        <v>169</v>
      </c>
      <c r="H906" s="13" t="s">
        <v>186</v>
      </c>
      <c r="I906" s="15" t="s">
        <v>203</v>
      </c>
      <c r="J906" s="15" t="s">
        <v>172</v>
      </c>
      <c r="K906" s="15" t="s">
        <v>173</v>
      </c>
      <c r="L906" s="15" t="s">
        <v>174</v>
      </c>
      <c r="M906" s="21" t="n">
        <v>5</v>
      </c>
      <c r="N906" s="22" t="n">
        <v>64</v>
      </c>
      <c r="O906" s="22" t="n">
        <v>49</v>
      </c>
      <c r="P906" s="22" t="n">
        <f aca="false">ROUND(M906*N906*(1-T906),2)</f>
        <v>320</v>
      </c>
      <c r="Q906" s="22" t="n">
        <f aca="false">ROUND(M906*O906,2)</f>
        <v>245</v>
      </c>
      <c r="R906" s="22" t="n">
        <f aca="false">P906-Q906</f>
        <v>75</v>
      </c>
      <c r="S906" s="23" t="n">
        <f aca="false">IF(P906=0,0,R906/P906)</f>
        <v>0.234375</v>
      </c>
      <c r="T906" s="23" t="n">
        <v>0</v>
      </c>
    </row>
    <row r="907" customFormat="false" ht="15" hidden="false" customHeight="false" outlineLevel="0" collapsed="false">
      <c r="A907" s="24" t="n">
        <v>906</v>
      </c>
      <c r="B907" s="9" t="s">
        <v>1254</v>
      </c>
      <c r="C907" s="25" t="n">
        <v>45949</v>
      </c>
      <c r="D907" s="25" t="n">
        <v>45953</v>
      </c>
      <c r="E907" s="9" t="s">
        <v>167</v>
      </c>
      <c r="F907" s="9" t="s">
        <v>445</v>
      </c>
      <c r="G907" s="9" t="s">
        <v>169</v>
      </c>
      <c r="H907" s="9" t="s">
        <v>186</v>
      </c>
      <c r="I907" s="17" t="s">
        <v>203</v>
      </c>
      <c r="J907" s="17" t="s">
        <v>172</v>
      </c>
      <c r="K907" s="17" t="s">
        <v>204</v>
      </c>
      <c r="L907" s="17" t="s">
        <v>341</v>
      </c>
      <c r="M907" s="26" t="n">
        <v>3</v>
      </c>
      <c r="N907" s="27" t="n">
        <v>68</v>
      </c>
      <c r="O907" s="27" t="n">
        <v>36</v>
      </c>
      <c r="P907" s="27" t="n">
        <f aca="false">ROUND(M907*N907*(1-T907),2)</f>
        <v>193.8</v>
      </c>
      <c r="Q907" s="27" t="n">
        <f aca="false">ROUND(M907*O907,2)</f>
        <v>108</v>
      </c>
      <c r="R907" s="27" t="n">
        <f aca="false">P907-Q907</f>
        <v>85.8</v>
      </c>
      <c r="S907" s="28" t="n">
        <f aca="false">IF(P907=0,0,R907/P907)</f>
        <v>0.442724458204334</v>
      </c>
      <c r="T907" s="28" t="n">
        <v>0.05</v>
      </c>
    </row>
    <row r="908" customFormat="false" ht="15" hidden="false" customHeight="false" outlineLevel="0" collapsed="false">
      <c r="A908" s="19" t="n">
        <v>907</v>
      </c>
      <c r="B908" s="13" t="s">
        <v>1255</v>
      </c>
      <c r="C908" s="20" t="n">
        <v>45949</v>
      </c>
      <c r="D908" s="20" t="n">
        <v>45953</v>
      </c>
      <c r="E908" s="13" t="s">
        <v>150</v>
      </c>
      <c r="F908" s="13" t="s">
        <v>450</v>
      </c>
      <c r="G908" s="13" t="s">
        <v>169</v>
      </c>
      <c r="H908" s="13" t="s">
        <v>208</v>
      </c>
      <c r="I908" s="15" t="s">
        <v>209</v>
      </c>
      <c r="J908" s="15" t="s">
        <v>158</v>
      </c>
      <c r="K908" s="15" t="s">
        <v>243</v>
      </c>
      <c r="L908" s="15" t="s">
        <v>276</v>
      </c>
      <c r="M908" s="21" t="n">
        <v>2</v>
      </c>
      <c r="N908" s="22" t="n">
        <v>1250</v>
      </c>
      <c r="O908" s="22" t="n">
        <v>780</v>
      </c>
      <c r="P908" s="22" t="n">
        <f aca="false">ROUND(M908*N908*(1-T908),2)</f>
        <v>2500</v>
      </c>
      <c r="Q908" s="22" t="n">
        <f aca="false">ROUND(M908*O908,2)</f>
        <v>1560</v>
      </c>
      <c r="R908" s="22" t="n">
        <f aca="false">P908-Q908</f>
        <v>940</v>
      </c>
      <c r="S908" s="23" t="n">
        <f aca="false">IF(P908=0,0,R908/P908)</f>
        <v>0.376</v>
      </c>
      <c r="T908" s="23" t="n">
        <v>0</v>
      </c>
    </row>
    <row r="909" customFormat="false" ht="15" hidden="false" customHeight="false" outlineLevel="0" collapsed="false">
      <c r="A909" s="24" t="n">
        <v>908</v>
      </c>
      <c r="B909" s="9" t="s">
        <v>1256</v>
      </c>
      <c r="C909" s="25" t="n">
        <v>45950</v>
      </c>
      <c r="D909" s="25" t="n">
        <v>45956</v>
      </c>
      <c r="E909" s="9" t="s">
        <v>150</v>
      </c>
      <c r="F909" s="9" t="s">
        <v>785</v>
      </c>
      <c r="G909" s="9" t="s">
        <v>177</v>
      </c>
      <c r="H909" s="9" t="s">
        <v>153</v>
      </c>
      <c r="I909" s="17" t="s">
        <v>181</v>
      </c>
      <c r="J909" s="17" t="s">
        <v>172</v>
      </c>
      <c r="K909" s="17" t="s">
        <v>195</v>
      </c>
      <c r="L909" s="17" t="s">
        <v>230</v>
      </c>
      <c r="M909" s="26" t="n">
        <v>1</v>
      </c>
      <c r="N909" s="27" t="n">
        <v>45</v>
      </c>
      <c r="O909" s="27" t="n">
        <v>24</v>
      </c>
      <c r="P909" s="27" t="n">
        <f aca="false">ROUND(M909*N909*(1-T909),2)</f>
        <v>42.75</v>
      </c>
      <c r="Q909" s="27" t="n">
        <f aca="false">ROUND(M909*O909,2)</f>
        <v>24</v>
      </c>
      <c r="R909" s="27" t="n">
        <f aca="false">P909-Q909</f>
        <v>18.75</v>
      </c>
      <c r="S909" s="28" t="n">
        <f aca="false">IF(P909=0,0,R909/P909)</f>
        <v>0.43859649122807</v>
      </c>
      <c r="T909" s="28" t="n">
        <v>0.05</v>
      </c>
    </row>
    <row r="910" customFormat="false" ht="15" hidden="false" customHeight="false" outlineLevel="0" collapsed="false">
      <c r="A910" s="19" t="n">
        <v>909</v>
      </c>
      <c r="B910" s="13" t="s">
        <v>1257</v>
      </c>
      <c r="C910" s="20" t="n">
        <v>45950</v>
      </c>
      <c r="D910" s="20" t="n">
        <v>45955</v>
      </c>
      <c r="E910" s="13" t="s">
        <v>150</v>
      </c>
      <c r="F910" s="13" t="s">
        <v>445</v>
      </c>
      <c r="G910" s="13" t="s">
        <v>169</v>
      </c>
      <c r="H910" s="13" t="s">
        <v>208</v>
      </c>
      <c r="I910" s="15" t="s">
        <v>247</v>
      </c>
      <c r="J910" s="15" t="s">
        <v>172</v>
      </c>
      <c r="K910" s="15" t="s">
        <v>204</v>
      </c>
      <c r="L910" s="15" t="s">
        <v>341</v>
      </c>
      <c r="M910" s="21" t="n">
        <v>3</v>
      </c>
      <c r="N910" s="22" t="n">
        <v>68</v>
      </c>
      <c r="O910" s="22" t="n">
        <v>36</v>
      </c>
      <c r="P910" s="22" t="n">
        <f aca="false">ROUND(M910*N910*(1-T910),2)</f>
        <v>204</v>
      </c>
      <c r="Q910" s="22" t="n">
        <f aca="false">ROUND(M910*O910,2)</f>
        <v>108</v>
      </c>
      <c r="R910" s="22" t="n">
        <f aca="false">P910-Q910</f>
        <v>96</v>
      </c>
      <c r="S910" s="23" t="n">
        <f aca="false">IF(P910=0,0,R910/P910)</f>
        <v>0.470588235294118</v>
      </c>
      <c r="T910" s="23" t="n">
        <v>0</v>
      </c>
    </row>
    <row r="911" customFormat="false" ht="15" hidden="false" customHeight="false" outlineLevel="0" collapsed="false">
      <c r="A911" s="24" t="n">
        <v>910</v>
      </c>
      <c r="B911" s="9" t="s">
        <v>1258</v>
      </c>
      <c r="C911" s="25" t="n">
        <v>45950</v>
      </c>
      <c r="D911" s="25" t="n">
        <v>45952</v>
      </c>
      <c r="E911" s="9" t="s">
        <v>184</v>
      </c>
      <c r="F911" s="9" t="s">
        <v>417</v>
      </c>
      <c r="G911" s="9" t="s">
        <v>177</v>
      </c>
      <c r="H911" s="9" t="s">
        <v>153</v>
      </c>
      <c r="I911" s="17" t="s">
        <v>154</v>
      </c>
      <c r="J911" s="17" t="s">
        <v>155</v>
      </c>
      <c r="K911" s="17" t="s">
        <v>164</v>
      </c>
      <c r="L911" s="17" t="s">
        <v>165</v>
      </c>
      <c r="M911" s="26" t="n">
        <v>5</v>
      </c>
      <c r="N911" s="27" t="n">
        <v>920</v>
      </c>
      <c r="O911" s="27" t="n">
        <v>760</v>
      </c>
      <c r="P911" s="27" t="n">
        <f aca="false">ROUND(M911*N911*(1-T911),2)</f>
        <v>4140</v>
      </c>
      <c r="Q911" s="27" t="n">
        <f aca="false">ROUND(M911*O911,2)</f>
        <v>3800</v>
      </c>
      <c r="R911" s="27" t="n">
        <f aca="false">P911-Q911</f>
        <v>340</v>
      </c>
      <c r="S911" s="28" t="n">
        <f aca="false">IF(P911=0,0,R911/P911)</f>
        <v>0.0821256038647343</v>
      </c>
      <c r="T911" s="28" t="n">
        <v>0.1</v>
      </c>
    </row>
    <row r="912" customFormat="false" ht="15" hidden="false" customHeight="false" outlineLevel="0" collapsed="false">
      <c r="A912" s="19" t="n">
        <v>911</v>
      </c>
      <c r="B912" s="13" t="s">
        <v>1259</v>
      </c>
      <c r="C912" s="20" t="n">
        <v>45952</v>
      </c>
      <c r="D912" s="20" t="n">
        <v>45954</v>
      </c>
      <c r="E912" s="13" t="s">
        <v>184</v>
      </c>
      <c r="F912" s="13" t="s">
        <v>505</v>
      </c>
      <c r="G912" s="13" t="s">
        <v>152</v>
      </c>
      <c r="H912" s="13" t="s">
        <v>153</v>
      </c>
      <c r="I912" s="15" t="s">
        <v>154</v>
      </c>
      <c r="J912" s="15" t="s">
        <v>158</v>
      </c>
      <c r="K912" s="15" t="s">
        <v>159</v>
      </c>
      <c r="L912" s="15" t="s">
        <v>160</v>
      </c>
      <c r="M912" s="21" t="n">
        <v>5</v>
      </c>
      <c r="N912" s="22" t="n">
        <v>389</v>
      </c>
      <c r="O912" s="22" t="n">
        <v>235</v>
      </c>
      <c r="P912" s="22" t="n">
        <f aca="false">ROUND(M912*N912*(1-T912),2)</f>
        <v>1750.5</v>
      </c>
      <c r="Q912" s="22" t="n">
        <f aca="false">ROUND(M912*O912,2)</f>
        <v>1175</v>
      </c>
      <c r="R912" s="22" t="n">
        <f aca="false">P912-Q912</f>
        <v>575.5</v>
      </c>
      <c r="S912" s="23" t="n">
        <f aca="false">IF(P912=0,0,R912/P912)</f>
        <v>0.328763210511283</v>
      </c>
      <c r="T912" s="23" t="n">
        <v>0.1</v>
      </c>
    </row>
    <row r="913" customFormat="false" ht="15" hidden="false" customHeight="false" outlineLevel="0" collapsed="false">
      <c r="A913" s="24" t="n">
        <v>912</v>
      </c>
      <c r="B913" s="9" t="s">
        <v>1260</v>
      </c>
      <c r="C913" s="25" t="n">
        <v>45952</v>
      </c>
      <c r="D913" s="25" t="n">
        <v>45957</v>
      </c>
      <c r="E913" s="9" t="s">
        <v>150</v>
      </c>
      <c r="F913" s="9" t="s">
        <v>332</v>
      </c>
      <c r="G913" s="9" t="s">
        <v>169</v>
      </c>
      <c r="H913" s="9" t="s">
        <v>186</v>
      </c>
      <c r="I913" s="17" t="s">
        <v>224</v>
      </c>
      <c r="J913" s="17" t="s">
        <v>158</v>
      </c>
      <c r="K913" s="17" t="s">
        <v>243</v>
      </c>
      <c r="L913" s="17" t="s">
        <v>276</v>
      </c>
      <c r="M913" s="26" t="n">
        <v>7</v>
      </c>
      <c r="N913" s="27" t="n">
        <v>1250</v>
      </c>
      <c r="O913" s="27" t="n">
        <v>780</v>
      </c>
      <c r="P913" s="27" t="n">
        <f aca="false">ROUND(M913*N913*(1-T913),2)</f>
        <v>7875</v>
      </c>
      <c r="Q913" s="27" t="n">
        <f aca="false">ROUND(M913*O913,2)</f>
        <v>5460</v>
      </c>
      <c r="R913" s="27" t="n">
        <f aca="false">P913-Q913</f>
        <v>2415</v>
      </c>
      <c r="S913" s="28" t="n">
        <f aca="false">IF(P913=0,0,R913/P913)</f>
        <v>0.306666666666667</v>
      </c>
      <c r="T913" s="28" t="n">
        <v>0.1</v>
      </c>
    </row>
    <row r="914" customFormat="false" ht="15" hidden="false" customHeight="false" outlineLevel="0" collapsed="false">
      <c r="A914" s="19" t="n">
        <v>913</v>
      </c>
      <c r="B914" s="13" t="s">
        <v>1261</v>
      </c>
      <c r="C914" s="20" t="n">
        <v>45953</v>
      </c>
      <c r="D914" s="20" t="n">
        <v>45953</v>
      </c>
      <c r="E914" s="13" t="s">
        <v>179</v>
      </c>
      <c r="F914" s="13" t="s">
        <v>473</v>
      </c>
      <c r="G914" s="13" t="s">
        <v>177</v>
      </c>
      <c r="H914" s="13" t="s">
        <v>186</v>
      </c>
      <c r="I914" s="15" t="s">
        <v>214</v>
      </c>
      <c r="J914" s="15" t="s">
        <v>172</v>
      </c>
      <c r="K914" s="15" t="s">
        <v>305</v>
      </c>
      <c r="L914" s="15" t="s">
        <v>306</v>
      </c>
      <c r="M914" s="21" t="n">
        <v>2</v>
      </c>
      <c r="N914" s="22" t="n">
        <v>145</v>
      </c>
      <c r="O914" s="22" t="n">
        <v>88</v>
      </c>
      <c r="P914" s="22" t="n">
        <f aca="false">ROUND(M914*N914*(1-T914),2)</f>
        <v>261</v>
      </c>
      <c r="Q914" s="22" t="n">
        <f aca="false">ROUND(M914*O914,2)</f>
        <v>176</v>
      </c>
      <c r="R914" s="22" t="n">
        <f aca="false">P914-Q914</f>
        <v>85</v>
      </c>
      <c r="S914" s="23" t="n">
        <f aca="false">IF(P914=0,0,R914/P914)</f>
        <v>0.325670498084291</v>
      </c>
      <c r="T914" s="23" t="n">
        <v>0.1</v>
      </c>
    </row>
    <row r="915" customFormat="false" ht="15" hidden="false" customHeight="false" outlineLevel="0" collapsed="false">
      <c r="A915" s="24" t="n">
        <v>914</v>
      </c>
      <c r="B915" s="9" t="s">
        <v>1262</v>
      </c>
      <c r="C915" s="25" t="n">
        <v>45954</v>
      </c>
      <c r="D915" s="25" t="n">
        <v>45960</v>
      </c>
      <c r="E915" s="9" t="s">
        <v>150</v>
      </c>
      <c r="F915" s="9" t="s">
        <v>1263</v>
      </c>
      <c r="G915" s="9" t="s">
        <v>177</v>
      </c>
      <c r="H915" s="9" t="s">
        <v>153</v>
      </c>
      <c r="I915" s="17" t="s">
        <v>154</v>
      </c>
      <c r="J915" s="17" t="s">
        <v>158</v>
      </c>
      <c r="K915" s="17" t="s">
        <v>159</v>
      </c>
      <c r="L915" s="17" t="s">
        <v>160</v>
      </c>
      <c r="M915" s="26" t="n">
        <v>1</v>
      </c>
      <c r="N915" s="27" t="n">
        <v>389</v>
      </c>
      <c r="O915" s="27" t="n">
        <v>235</v>
      </c>
      <c r="P915" s="27" t="n">
        <f aca="false">ROUND(M915*N915*(1-T915),2)</f>
        <v>330.65</v>
      </c>
      <c r="Q915" s="27" t="n">
        <f aca="false">ROUND(M915*O915,2)</f>
        <v>235</v>
      </c>
      <c r="R915" s="27" t="n">
        <f aca="false">P915-Q915</f>
        <v>95.65</v>
      </c>
      <c r="S915" s="28" t="n">
        <f aca="false">IF(P915=0,0,R915/P915)</f>
        <v>0.289278693482534</v>
      </c>
      <c r="T915" s="28" t="n">
        <v>0.15</v>
      </c>
    </row>
    <row r="916" customFormat="false" ht="15" hidden="false" customHeight="false" outlineLevel="0" collapsed="false">
      <c r="A916" s="19" t="n">
        <v>915</v>
      </c>
      <c r="B916" s="13" t="s">
        <v>1264</v>
      </c>
      <c r="C916" s="20" t="n">
        <v>45954</v>
      </c>
      <c r="D916" s="20" t="n">
        <v>45960</v>
      </c>
      <c r="E916" s="13" t="s">
        <v>150</v>
      </c>
      <c r="F916" s="13" t="s">
        <v>185</v>
      </c>
      <c r="G916" s="13" t="s">
        <v>177</v>
      </c>
      <c r="H916" s="13" t="s">
        <v>153</v>
      </c>
      <c r="I916" s="15" t="s">
        <v>233</v>
      </c>
      <c r="J916" s="15" t="s">
        <v>158</v>
      </c>
      <c r="K916" s="15" t="s">
        <v>159</v>
      </c>
      <c r="L916" s="15" t="s">
        <v>160</v>
      </c>
      <c r="M916" s="21" t="n">
        <v>2</v>
      </c>
      <c r="N916" s="22" t="n">
        <v>389</v>
      </c>
      <c r="O916" s="22" t="n">
        <v>235</v>
      </c>
      <c r="P916" s="22" t="n">
        <f aca="false">ROUND(M916*N916*(1-T916),2)</f>
        <v>739.1</v>
      </c>
      <c r="Q916" s="22" t="n">
        <f aca="false">ROUND(M916*O916,2)</f>
        <v>470</v>
      </c>
      <c r="R916" s="22" t="n">
        <f aca="false">P916-Q916</f>
        <v>269.1</v>
      </c>
      <c r="S916" s="23" t="n">
        <f aca="false">IF(P916=0,0,R916/P916)</f>
        <v>0.364091462589636</v>
      </c>
      <c r="T916" s="23" t="n">
        <v>0.05</v>
      </c>
    </row>
    <row r="917" customFormat="false" ht="15" hidden="false" customHeight="false" outlineLevel="0" collapsed="false">
      <c r="A917" s="24" t="n">
        <v>916</v>
      </c>
      <c r="B917" s="9" t="s">
        <v>1264</v>
      </c>
      <c r="C917" s="25" t="n">
        <v>45954</v>
      </c>
      <c r="D917" s="25" t="n">
        <v>45960</v>
      </c>
      <c r="E917" s="9" t="s">
        <v>150</v>
      </c>
      <c r="F917" s="9" t="s">
        <v>185</v>
      </c>
      <c r="G917" s="9" t="s">
        <v>177</v>
      </c>
      <c r="H917" s="9" t="s">
        <v>153</v>
      </c>
      <c r="I917" s="17" t="s">
        <v>233</v>
      </c>
      <c r="J917" s="17" t="s">
        <v>155</v>
      </c>
      <c r="K917" s="17" t="s">
        <v>215</v>
      </c>
      <c r="L917" s="17" t="s">
        <v>216</v>
      </c>
      <c r="M917" s="26" t="n">
        <v>4</v>
      </c>
      <c r="N917" s="27" t="n">
        <v>210</v>
      </c>
      <c r="O917" s="27" t="n">
        <v>132</v>
      </c>
      <c r="P917" s="27" t="n">
        <f aca="false">ROUND(M917*N917*(1-T917),2)</f>
        <v>840</v>
      </c>
      <c r="Q917" s="27" t="n">
        <f aca="false">ROUND(M917*O917,2)</f>
        <v>528</v>
      </c>
      <c r="R917" s="27" t="n">
        <f aca="false">P917-Q917</f>
        <v>312</v>
      </c>
      <c r="S917" s="28" t="n">
        <f aca="false">IF(P917=0,0,R917/P917)</f>
        <v>0.371428571428571</v>
      </c>
      <c r="T917" s="28" t="n">
        <v>0</v>
      </c>
    </row>
    <row r="918" customFormat="false" ht="15" hidden="false" customHeight="false" outlineLevel="0" collapsed="false">
      <c r="A918" s="19" t="n">
        <v>917</v>
      </c>
      <c r="B918" s="13" t="s">
        <v>1265</v>
      </c>
      <c r="C918" s="20" t="n">
        <v>45954</v>
      </c>
      <c r="D918" s="20" t="n">
        <v>45955</v>
      </c>
      <c r="E918" s="13" t="s">
        <v>184</v>
      </c>
      <c r="F918" s="13" t="s">
        <v>856</v>
      </c>
      <c r="G918" s="13" t="s">
        <v>169</v>
      </c>
      <c r="H918" s="13" t="s">
        <v>186</v>
      </c>
      <c r="I918" s="15" t="s">
        <v>187</v>
      </c>
      <c r="J918" s="15" t="s">
        <v>158</v>
      </c>
      <c r="K918" s="15" t="s">
        <v>159</v>
      </c>
      <c r="L918" s="15" t="s">
        <v>248</v>
      </c>
      <c r="M918" s="21" t="n">
        <v>4</v>
      </c>
      <c r="N918" s="22" t="n">
        <v>165</v>
      </c>
      <c r="O918" s="22" t="n">
        <v>78</v>
      </c>
      <c r="P918" s="22" t="n">
        <f aca="false">ROUND(M918*N918*(1-T918),2)</f>
        <v>594</v>
      </c>
      <c r="Q918" s="22" t="n">
        <f aca="false">ROUND(M918*O918,2)</f>
        <v>312</v>
      </c>
      <c r="R918" s="22" t="n">
        <f aca="false">P918-Q918</f>
        <v>282</v>
      </c>
      <c r="S918" s="23" t="n">
        <f aca="false">IF(P918=0,0,R918/P918)</f>
        <v>0.474747474747475</v>
      </c>
      <c r="T918" s="23" t="n">
        <v>0.1</v>
      </c>
    </row>
    <row r="919" customFormat="false" ht="15" hidden="false" customHeight="false" outlineLevel="0" collapsed="false">
      <c r="A919" s="24" t="n">
        <v>918</v>
      </c>
      <c r="B919" s="9" t="s">
        <v>1265</v>
      </c>
      <c r="C919" s="25" t="n">
        <v>45954</v>
      </c>
      <c r="D919" s="25" t="n">
        <v>45955</v>
      </c>
      <c r="E919" s="9" t="s">
        <v>184</v>
      </c>
      <c r="F919" s="9" t="s">
        <v>856</v>
      </c>
      <c r="G919" s="9" t="s">
        <v>169</v>
      </c>
      <c r="H919" s="9" t="s">
        <v>186</v>
      </c>
      <c r="I919" s="17" t="s">
        <v>187</v>
      </c>
      <c r="J919" s="17" t="s">
        <v>158</v>
      </c>
      <c r="K919" s="17" t="s">
        <v>159</v>
      </c>
      <c r="L919" s="17" t="s">
        <v>160</v>
      </c>
      <c r="M919" s="26" t="n">
        <v>1</v>
      </c>
      <c r="N919" s="27" t="n">
        <v>389</v>
      </c>
      <c r="O919" s="27" t="n">
        <v>235</v>
      </c>
      <c r="P919" s="27" t="n">
        <f aca="false">ROUND(M919*N919*(1-T919),2)</f>
        <v>389</v>
      </c>
      <c r="Q919" s="27" t="n">
        <f aca="false">ROUND(M919*O919,2)</f>
        <v>235</v>
      </c>
      <c r="R919" s="27" t="n">
        <f aca="false">P919-Q919</f>
        <v>154</v>
      </c>
      <c r="S919" s="28" t="n">
        <f aca="false">IF(P919=0,0,R919/P919)</f>
        <v>0.395886889460154</v>
      </c>
      <c r="T919" s="28" t="n">
        <v>0</v>
      </c>
    </row>
    <row r="920" customFormat="false" ht="15" hidden="false" customHeight="false" outlineLevel="0" collapsed="false">
      <c r="A920" s="19" t="n">
        <v>919</v>
      </c>
      <c r="B920" s="13" t="s">
        <v>1266</v>
      </c>
      <c r="C920" s="20" t="n">
        <v>45954</v>
      </c>
      <c r="D920" s="20" t="n">
        <v>45957</v>
      </c>
      <c r="E920" s="13" t="s">
        <v>167</v>
      </c>
      <c r="F920" s="13" t="s">
        <v>268</v>
      </c>
      <c r="G920" s="13" t="s">
        <v>177</v>
      </c>
      <c r="H920" s="13" t="s">
        <v>153</v>
      </c>
      <c r="I920" s="15" t="s">
        <v>154</v>
      </c>
      <c r="J920" s="15" t="s">
        <v>158</v>
      </c>
      <c r="K920" s="15" t="s">
        <v>199</v>
      </c>
      <c r="L920" s="15" t="s">
        <v>200</v>
      </c>
      <c r="M920" s="21" t="n">
        <v>3</v>
      </c>
      <c r="N920" s="22" t="n">
        <v>449</v>
      </c>
      <c r="O920" s="22" t="n">
        <v>275</v>
      </c>
      <c r="P920" s="22" t="n">
        <f aca="false">ROUND(M920*N920*(1-T920),2)</f>
        <v>1279.65</v>
      </c>
      <c r="Q920" s="22" t="n">
        <f aca="false">ROUND(M920*O920,2)</f>
        <v>825</v>
      </c>
      <c r="R920" s="22" t="n">
        <f aca="false">P920-Q920</f>
        <v>454.65</v>
      </c>
      <c r="S920" s="23" t="n">
        <f aca="false">IF(P920=0,0,R920/P920)</f>
        <v>0.355292462782792</v>
      </c>
      <c r="T920" s="23" t="n">
        <v>0.05</v>
      </c>
    </row>
    <row r="921" customFormat="false" ht="15" hidden="false" customHeight="false" outlineLevel="0" collapsed="false">
      <c r="A921" s="24" t="n">
        <v>920</v>
      </c>
      <c r="B921" s="9" t="s">
        <v>1267</v>
      </c>
      <c r="C921" s="25" t="n">
        <v>45954</v>
      </c>
      <c r="D921" s="25" t="n">
        <v>45958</v>
      </c>
      <c r="E921" s="9" t="s">
        <v>150</v>
      </c>
      <c r="F921" s="9" t="s">
        <v>316</v>
      </c>
      <c r="G921" s="9" t="s">
        <v>177</v>
      </c>
      <c r="H921" s="9" t="s">
        <v>153</v>
      </c>
      <c r="I921" s="17" t="s">
        <v>163</v>
      </c>
      <c r="J921" s="17" t="s">
        <v>172</v>
      </c>
      <c r="K921" s="17" t="s">
        <v>195</v>
      </c>
      <c r="L921" s="17" t="s">
        <v>230</v>
      </c>
      <c r="M921" s="26" t="n">
        <v>3</v>
      </c>
      <c r="N921" s="27" t="n">
        <v>45</v>
      </c>
      <c r="O921" s="27" t="n">
        <v>24</v>
      </c>
      <c r="P921" s="27" t="n">
        <f aca="false">ROUND(M921*N921*(1-T921),2)</f>
        <v>121.5</v>
      </c>
      <c r="Q921" s="27" t="n">
        <f aca="false">ROUND(M921*O921,2)</f>
        <v>72</v>
      </c>
      <c r="R921" s="27" t="n">
        <f aca="false">P921-Q921</f>
        <v>49.5</v>
      </c>
      <c r="S921" s="28" t="n">
        <f aca="false">IF(P921=0,0,R921/P921)</f>
        <v>0.407407407407407</v>
      </c>
      <c r="T921" s="28" t="n">
        <v>0.1</v>
      </c>
    </row>
    <row r="922" customFormat="false" ht="15" hidden="false" customHeight="false" outlineLevel="0" collapsed="false">
      <c r="A922" s="19" t="n">
        <v>921</v>
      </c>
      <c r="B922" s="13" t="s">
        <v>1267</v>
      </c>
      <c r="C922" s="20" t="n">
        <v>45954</v>
      </c>
      <c r="D922" s="20" t="n">
        <v>45958</v>
      </c>
      <c r="E922" s="13" t="s">
        <v>150</v>
      </c>
      <c r="F922" s="13" t="s">
        <v>316</v>
      </c>
      <c r="G922" s="13" t="s">
        <v>177</v>
      </c>
      <c r="H922" s="13" t="s">
        <v>153</v>
      </c>
      <c r="I922" s="15" t="s">
        <v>163</v>
      </c>
      <c r="J922" s="15" t="s">
        <v>158</v>
      </c>
      <c r="K922" s="15" t="s">
        <v>210</v>
      </c>
      <c r="L922" s="15" t="s">
        <v>265</v>
      </c>
      <c r="M922" s="21" t="n">
        <v>2</v>
      </c>
      <c r="N922" s="22" t="n">
        <v>790</v>
      </c>
      <c r="O922" s="22" t="n">
        <v>645</v>
      </c>
      <c r="P922" s="22" t="n">
        <f aca="false">ROUND(M922*N922*(1-T922),2)</f>
        <v>1580</v>
      </c>
      <c r="Q922" s="22" t="n">
        <f aca="false">ROUND(M922*O922,2)</f>
        <v>1290</v>
      </c>
      <c r="R922" s="22" t="n">
        <f aca="false">P922-Q922</f>
        <v>290</v>
      </c>
      <c r="S922" s="23" t="n">
        <f aca="false">IF(P922=0,0,R922/P922)</f>
        <v>0.183544303797468</v>
      </c>
      <c r="T922" s="23" t="n">
        <v>0</v>
      </c>
    </row>
    <row r="923" customFormat="false" ht="15" hidden="false" customHeight="false" outlineLevel="0" collapsed="false">
      <c r="A923" s="24" t="n">
        <v>922</v>
      </c>
      <c r="B923" s="9" t="s">
        <v>1268</v>
      </c>
      <c r="C923" s="25" t="n">
        <v>45955</v>
      </c>
      <c r="D923" s="25" t="n">
        <v>45957</v>
      </c>
      <c r="E923" s="9" t="s">
        <v>184</v>
      </c>
      <c r="F923" s="9" t="s">
        <v>332</v>
      </c>
      <c r="G923" s="9" t="s">
        <v>169</v>
      </c>
      <c r="H923" s="9" t="s">
        <v>153</v>
      </c>
      <c r="I923" s="17" t="s">
        <v>181</v>
      </c>
      <c r="J923" s="17" t="s">
        <v>158</v>
      </c>
      <c r="K923" s="17" t="s">
        <v>159</v>
      </c>
      <c r="L923" s="17" t="s">
        <v>248</v>
      </c>
      <c r="M923" s="26" t="n">
        <v>5</v>
      </c>
      <c r="N923" s="27" t="n">
        <v>165</v>
      </c>
      <c r="O923" s="27" t="n">
        <v>78</v>
      </c>
      <c r="P923" s="27" t="n">
        <f aca="false">ROUND(M923*N923*(1-T923),2)</f>
        <v>825</v>
      </c>
      <c r="Q923" s="27" t="n">
        <f aca="false">ROUND(M923*O923,2)</f>
        <v>390</v>
      </c>
      <c r="R923" s="27" t="n">
        <f aca="false">P923-Q923</f>
        <v>435</v>
      </c>
      <c r="S923" s="28" t="n">
        <f aca="false">IF(P923=0,0,R923/P923)</f>
        <v>0.527272727272727</v>
      </c>
      <c r="T923" s="28" t="n">
        <v>0</v>
      </c>
    </row>
    <row r="924" customFormat="false" ht="15" hidden="false" customHeight="false" outlineLevel="0" collapsed="false">
      <c r="A924" s="19" t="n">
        <v>923</v>
      </c>
      <c r="B924" s="13" t="s">
        <v>1269</v>
      </c>
      <c r="C924" s="20" t="n">
        <v>45955</v>
      </c>
      <c r="D924" s="20" t="n">
        <v>45961</v>
      </c>
      <c r="E924" s="13" t="s">
        <v>150</v>
      </c>
      <c r="F924" s="13" t="s">
        <v>970</v>
      </c>
      <c r="G924" s="13" t="s">
        <v>169</v>
      </c>
      <c r="H924" s="13" t="s">
        <v>208</v>
      </c>
      <c r="I924" s="15" t="s">
        <v>247</v>
      </c>
      <c r="J924" s="15" t="s">
        <v>158</v>
      </c>
      <c r="K924" s="15" t="s">
        <v>210</v>
      </c>
      <c r="L924" s="15" t="s">
        <v>211</v>
      </c>
      <c r="M924" s="21" t="n">
        <v>4</v>
      </c>
      <c r="N924" s="22" t="n">
        <v>640</v>
      </c>
      <c r="O924" s="22" t="n">
        <v>460</v>
      </c>
      <c r="P924" s="22" t="n">
        <f aca="false">ROUND(M924*N924*(1-T924),2)</f>
        <v>2560</v>
      </c>
      <c r="Q924" s="22" t="n">
        <f aca="false">ROUND(M924*O924,2)</f>
        <v>1840</v>
      </c>
      <c r="R924" s="22" t="n">
        <f aca="false">P924-Q924</f>
        <v>720</v>
      </c>
      <c r="S924" s="23" t="n">
        <f aca="false">IF(P924=0,0,R924/P924)</f>
        <v>0.28125</v>
      </c>
      <c r="T924" s="23" t="n">
        <v>0</v>
      </c>
    </row>
    <row r="925" customFormat="false" ht="15" hidden="false" customHeight="false" outlineLevel="0" collapsed="false">
      <c r="A925" s="24" t="n">
        <v>924</v>
      </c>
      <c r="B925" s="9" t="s">
        <v>1270</v>
      </c>
      <c r="C925" s="25" t="n">
        <v>45955</v>
      </c>
      <c r="D925" s="25" t="n">
        <v>45956</v>
      </c>
      <c r="E925" s="9" t="s">
        <v>184</v>
      </c>
      <c r="F925" s="9" t="s">
        <v>588</v>
      </c>
      <c r="G925" s="9" t="s">
        <v>169</v>
      </c>
      <c r="H925" s="9" t="s">
        <v>170</v>
      </c>
      <c r="I925" s="17" t="s">
        <v>171</v>
      </c>
      <c r="J925" s="17" t="s">
        <v>172</v>
      </c>
      <c r="K925" s="17" t="s">
        <v>305</v>
      </c>
      <c r="L925" s="17" t="s">
        <v>306</v>
      </c>
      <c r="M925" s="26" t="n">
        <v>1</v>
      </c>
      <c r="N925" s="27" t="n">
        <v>145</v>
      </c>
      <c r="O925" s="27" t="n">
        <v>88</v>
      </c>
      <c r="P925" s="27" t="n">
        <f aca="false">ROUND(M925*N925*(1-T925),2)</f>
        <v>145</v>
      </c>
      <c r="Q925" s="27" t="n">
        <f aca="false">ROUND(M925*O925,2)</f>
        <v>88</v>
      </c>
      <c r="R925" s="27" t="n">
        <f aca="false">P925-Q925</f>
        <v>57</v>
      </c>
      <c r="S925" s="28" t="n">
        <f aca="false">IF(P925=0,0,R925/P925)</f>
        <v>0.393103448275862</v>
      </c>
      <c r="T925" s="28" t="n">
        <v>0</v>
      </c>
    </row>
    <row r="926" customFormat="false" ht="15" hidden="false" customHeight="false" outlineLevel="0" collapsed="false">
      <c r="A926" s="19" t="n">
        <v>925</v>
      </c>
      <c r="B926" s="13" t="s">
        <v>1271</v>
      </c>
      <c r="C926" s="20" t="n">
        <v>45955</v>
      </c>
      <c r="D926" s="20" t="n">
        <v>45959</v>
      </c>
      <c r="E926" s="13" t="s">
        <v>150</v>
      </c>
      <c r="F926" s="13" t="s">
        <v>530</v>
      </c>
      <c r="G926" s="13" t="s">
        <v>177</v>
      </c>
      <c r="H926" s="13" t="s">
        <v>208</v>
      </c>
      <c r="I926" s="15" t="s">
        <v>247</v>
      </c>
      <c r="J926" s="15" t="s">
        <v>158</v>
      </c>
      <c r="K926" s="15" t="s">
        <v>159</v>
      </c>
      <c r="L926" s="15" t="s">
        <v>160</v>
      </c>
      <c r="M926" s="21" t="n">
        <v>1</v>
      </c>
      <c r="N926" s="22" t="n">
        <v>389</v>
      </c>
      <c r="O926" s="22" t="n">
        <v>235</v>
      </c>
      <c r="P926" s="22" t="n">
        <f aca="false">ROUND(M926*N926*(1-T926),2)</f>
        <v>311.2</v>
      </c>
      <c r="Q926" s="22" t="n">
        <f aca="false">ROUND(M926*O926,2)</f>
        <v>235</v>
      </c>
      <c r="R926" s="22" t="n">
        <f aca="false">P926-Q926</f>
        <v>76.2</v>
      </c>
      <c r="S926" s="23" t="n">
        <f aca="false">IF(P926=0,0,R926/P926)</f>
        <v>0.244858611825193</v>
      </c>
      <c r="T926" s="23" t="n">
        <v>0.2</v>
      </c>
    </row>
    <row r="927" customFormat="false" ht="15" hidden="false" customHeight="false" outlineLevel="0" collapsed="false">
      <c r="A927" s="24" t="n">
        <v>926</v>
      </c>
      <c r="B927" s="9" t="s">
        <v>1272</v>
      </c>
      <c r="C927" s="25" t="n">
        <v>45956</v>
      </c>
      <c r="D927" s="25" t="n">
        <v>45960</v>
      </c>
      <c r="E927" s="9" t="s">
        <v>150</v>
      </c>
      <c r="F927" s="9" t="s">
        <v>844</v>
      </c>
      <c r="G927" s="9" t="s">
        <v>152</v>
      </c>
      <c r="H927" s="9" t="s">
        <v>153</v>
      </c>
      <c r="I927" s="17" t="s">
        <v>154</v>
      </c>
      <c r="J927" s="17" t="s">
        <v>155</v>
      </c>
      <c r="K927" s="17" t="s">
        <v>215</v>
      </c>
      <c r="L927" s="17" t="s">
        <v>292</v>
      </c>
      <c r="M927" s="26" t="n">
        <v>5</v>
      </c>
      <c r="N927" s="27" t="n">
        <v>425</v>
      </c>
      <c r="O927" s="27" t="n">
        <v>265</v>
      </c>
      <c r="P927" s="27" t="n">
        <f aca="false">ROUND(M927*N927*(1-T927),2)</f>
        <v>1912.5</v>
      </c>
      <c r="Q927" s="27" t="n">
        <f aca="false">ROUND(M927*O927,2)</f>
        <v>1325</v>
      </c>
      <c r="R927" s="27" t="n">
        <f aca="false">P927-Q927</f>
        <v>587.5</v>
      </c>
      <c r="S927" s="28" t="n">
        <f aca="false">IF(P927=0,0,R927/P927)</f>
        <v>0.30718954248366</v>
      </c>
      <c r="T927" s="28" t="n">
        <v>0.1</v>
      </c>
    </row>
    <row r="928" customFormat="false" ht="15" hidden="false" customHeight="false" outlineLevel="0" collapsed="false">
      <c r="A928" s="19" t="n">
        <v>927</v>
      </c>
      <c r="B928" s="13" t="s">
        <v>1272</v>
      </c>
      <c r="C928" s="20" t="n">
        <v>45956</v>
      </c>
      <c r="D928" s="20" t="n">
        <v>45960</v>
      </c>
      <c r="E928" s="13" t="s">
        <v>150</v>
      </c>
      <c r="F928" s="13" t="s">
        <v>844</v>
      </c>
      <c r="G928" s="13" t="s">
        <v>152</v>
      </c>
      <c r="H928" s="13" t="s">
        <v>153</v>
      </c>
      <c r="I928" s="15" t="s">
        <v>154</v>
      </c>
      <c r="J928" s="15" t="s">
        <v>172</v>
      </c>
      <c r="K928" s="15" t="s">
        <v>173</v>
      </c>
      <c r="L928" s="15" t="s">
        <v>174</v>
      </c>
      <c r="M928" s="21" t="n">
        <v>2</v>
      </c>
      <c r="N928" s="22" t="n">
        <v>64</v>
      </c>
      <c r="O928" s="22" t="n">
        <v>49</v>
      </c>
      <c r="P928" s="22" t="n">
        <f aca="false">ROUND(M928*N928*(1-T928),2)</f>
        <v>102.4</v>
      </c>
      <c r="Q928" s="22" t="n">
        <f aca="false">ROUND(M928*O928,2)</f>
        <v>98</v>
      </c>
      <c r="R928" s="22" t="n">
        <f aca="false">P928-Q928</f>
        <v>4.40000000000001</v>
      </c>
      <c r="S928" s="23" t="n">
        <f aca="false">IF(P928=0,0,R928/P928)</f>
        <v>0.0429687500000001</v>
      </c>
      <c r="T928" s="23" t="n">
        <v>0.2</v>
      </c>
    </row>
    <row r="929" customFormat="false" ht="15" hidden="false" customHeight="false" outlineLevel="0" collapsed="false">
      <c r="A929" s="24" t="n">
        <v>928</v>
      </c>
      <c r="B929" s="9" t="s">
        <v>1273</v>
      </c>
      <c r="C929" s="25" t="n">
        <v>45957</v>
      </c>
      <c r="D929" s="25" t="n">
        <v>45960</v>
      </c>
      <c r="E929" s="9" t="s">
        <v>167</v>
      </c>
      <c r="F929" s="9" t="s">
        <v>263</v>
      </c>
      <c r="G929" s="9" t="s">
        <v>177</v>
      </c>
      <c r="H929" s="9" t="s">
        <v>153</v>
      </c>
      <c r="I929" s="17" t="s">
        <v>163</v>
      </c>
      <c r="J929" s="17" t="s">
        <v>158</v>
      </c>
      <c r="K929" s="17" t="s">
        <v>199</v>
      </c>
      <c r="L929" s="17" t="s">
        <v>200</v>
      </c>
      <c r="M929" s="26" t="n">
        <v>2</v>
      </c>
      <c r="N929" s="27" t="n">
        <v>449</v>
      </c>
      <c r="O929" s="27" t="n">
        <v>275</v>
      </c>
      <c r="P929" s="27" t="n">
        <f aca="false">ROUND(M929*N929*(1-T929),2)</f>
        <v>898</v>
      </c>
      <c r="Q929" s="27" t="n">
        <f aca="false">ROUND(M929*O929,2)</f>
        <v>550</v>
      </c>
      <c r="R929" s="27" t="n">
        <f aca="false">P929-Q929</f>
        <v>348</v>
      </c>
      <c r="S929" s="28" t="n">
        <f aca="false">IF(P929=0,0,R929/P929)</f>
        <v>0.387527839643653</v>
      </c>
      <c r="T929" s="28" t="n">
        <v>0</v>
      </c>
    </row>
    <row r="930" customFormat="false" ht="15" hidden="false" customHeight="false" outlineLevel="0" collapsed="false">
      <c r="A930" s="19" t="n">
        <v>929</v>
      </c>
      <c r="B930" s="13" t="s">
        <v>1274</v>
      </c>
      <c r="C930" s="20" t="n">
        <v>45957</v>
      </c>
      <c r="D930" s="20" t="n">
        <v>45962</v>
      </c>
      <c r="E930" s="13" t="s">
        <v>150</v>
      </c>
      <c r="F930" s="13" t="s">
        <v>671</v>
      </c>
      <c r="G930" s="13" t="s">
        <v>169</v>
      </c>
      <c r="H930" s="13" t="s">
        <v>208</v>
      </c>
      <c r="I930" s="15" t="s">
        <v>247</v>
      </c>
      <c r="J930" s="15" t="s">
        <v>172</v>
      </c>
      <c r="K930" s="15" t="s">
        <v>305</v>
      </c>
      <c r="L930" s="15" t="s">
        <v>306</v>
      </c>
      <c r="M930" s="21" t="n">
        <v>3</v>
      </c>
      <c r="N930" s="22" t="n">
        <v>145</v>
      </c>
      <c r="O930" s="22" t="n">
        <v>88</v>
      </c>
      <c r="P930" s="22" t="n">
        <f aca="false">ROUND(M930*N930*(1-T930),2)</f>
        <v>413.25</v>
      </c>
      <c r="Q930" s="22" t="n">
        <f aca="false">ROUND(M930*O930,2)</f>
        <v>264</v>
      </c>
      <c r="R930" s="22" t="n">
        <f aca="false">P930-Q930</f>
        <v>149.25</v>
      </c>
      <c r="S930" s="23" t="n">
        <f aca="false">IF(P930=0,0,R930/P930)</f>
        <v>0.361161524500907</v>
      </c>
      <c r="T930" s="23" t="n">
        <v>0.05</v>
      </c>
    </row>
    <row r="931" customFormat="false" ht="15" hidden="false" customHeight="false" outlineLevel="0" collapsed="false">
      <c r="A931" s="24" t="n">
        <v>930</v>
      </c>
      <c r="B931" s="9" t="s">
        <v>1275</v>
      </c>
      <c r="C931" s="25" t="n">
        <v>45957</v>
      </c>
      <c r="D931" s="25" t="n">
        <v>45962</v>
      </c>
      <c r="E931" s="9" t="s">
        <v>150</v>
      </c>
      <c r="F931" s="9" t="s">
        <v>320</v>
      </c>
      <c r="G931" s="9" t="s">
        <v>177</v>
      </c>
      <c r="H931" s="9" t="s">
        <v>208</v>
      </c>
      <c r="I931" s="17" t="s">
        <v>247</v>
      </c>
      <c r="J931" s="17" t="s">
        <v>158</v>
      </c>
      <c r="K931" s="17" t="s">
        <v>210</v>
      </c>
      <c r="L931" s="17" t="s">
        <v>211</v>
      </c>
      <c r="M931" s="26" t="n">
        <v>8</v>
      </c>
      <c r="N931" s="27" t="n">
        <v>640</v>
      </c>
      <c r="O931" s="27" t="n">
        <v>460</v>
      </c>
      <c r="P931" s="27" t="n">
        <f aca="false">ROUND(M931*N931*(1-T931),2)</f>
        <v>4608</v>
      </c>
      <c r="Q931" s="27" t="n">
        <f aca="false">ROUND(M931*O931,2)</f>
        <v>3680</v>
      </c>
      <c r="R931" s="27" t="n">
        <f aca="false">P931-Q931</f>
        <v>928</v>
      </c>
      <c r="S931" s="28" t="n">
        <f aca="false">IF(P931=0,0,R931/P931)</f>
        <v>0.201388888888889</v>
      </c>
      <c r="T931" s="28" t="n">
        <v>0.1</v>
      </c>
    </row>
    <row r="932" customFormat="false" ht="15" hidden="false" customHeight="false" outlineLevel="0" collapsed="false">
      <c r="A932" s="19" t="n">
        <v>931</v>
      </c>
      <c r="B932" s="13" t="s">
        <v>1276</v>
      </c>
      <c r="C932" s="20" t="n">
        <v>45958</v>
      </c>
      <c r="D932" s="20" t="n">
        <v>45964</v>
      </c>
      <c r="E932" s="13" t="s">
        <v>150</v>
      </c>
      <c r="F932" s="13" t="s">
        <v>213</v>
      </c>
      <c r="G932" s="13" t="s">
        <v>152</v>
      </c>
      <c r="H932" s="13" t="s">
        <v>186</v>
      </c>
      <c r="I932" s="15" t="s">
        <v>224</v>
      </c>
      <c r="J932" s="15" t="s">
        <v>172</v>
      </c>
      <c r="K932" s="15" t="s">
        <v>173</v>
      </c>
      <c r="L932" s="15" t="s">
        <v>237</v>
      </c>
      <c r="M932" s="21" t="n">
        <v>2</v>
      </c>
      <c r="N932" s="22" t="n">
        <v>42</v>
      </c>
      <c r="O932" s="22" t="n">
        <v>21</v>
      </c>
      <c r="P932" s="22" t="n">
        <f aca="false">ROUND(M932*N932*(1-T932),2)</f>
        <v>75.6</v>
      </c>
      <c r="Q932" s="22" t="n">
        <f aca="false">ROUND(M932*O932,2)</f>
        <v>42</v>
      </c>
      <c r="R932" s="22" t="n">
        <f aca="false">P932-Q932</f>
        <v>33.6</v>
      </c>
      <c r="S932" s="23" t="n">
        <f aca="false">IF(P932=0,0,R932/P932)</f>
        <v>0.444444444444444</v>
      </c>
      <c r="T932" s="23" t="n">
        <v>0.1</v>
      </c>
    </row>
    <row r="933" customFormat="false" ht="15" hidden="false" customHeight="false" outlineLevel="0" collapsed="false">
      <c r="A933" s="24" t="n">
        <v>932</v>
      </c>
      <c r="B933" s="9" t="s">
        <v>1277</v>
      </c>
      <c r="C933" s="25" t="n">
        <v>45958</v>
      </c>
      <c r="D933" s="25" t="n">
        <v>45961</v>
      </c>
      <c r="E933" s="9" t="s">
        <v>167</v>
      </c>
      <c r="F933" s="9" t="s">
        <v>414</v>
      </c>
      <c r="G933" s="9" t="s">
        <v>169</v>
      </c>
      <c r="H933" s="9" t="s">
        <v>153</v>
      </c>
      <c r="I933" s="17" t="s">
        <v>233</v>
      </c>
      <c r="J933" s="17" t="s">
        <v>155</v>
      </c>
      <c r="K933" s="17" t="s">
        <v>215</v>
      </c>
      <c r="L933" s="17" t="s">
        <v>216</v>
      </c>
      <c r="M933" s="26" t="n">
        <v>2</v>
      </c>
      <c r="N933" s="27" t="n">
        <v>210</v>
      </c>
      <c r="O933" s="27" t="n">
        <v>132</v>
      </c>
      <c r="P933" s="27" t="n">
        <f aca="false">ROUND(M933*N933*(1-T933),2)</f>
        <v>420</v>
      </c>
      <c r="Q933" s="27" t="n">
        <f aca="false">ROUND(M933*O933,2)</f>
        <v>264</v>
      </c>
      <c r="R933" s="27" t="n">
        <f aca="false">P933-Q933</f>
        <v>156</v>
      </c>
      <c r="S933" s="28" t="n">
        <f aca="false">IF(P933=0,0,R933/P933)</f>
        <v>0.371428571428571</v>
      </c>
      <c r="T933" s="28" t="n">
        <v>0</v>
      </c>
    </row>
    <row r="934" customFormat="false" ht="15" hidden="false" customHeight="false" outlineLevel="0" collapsed="false">
      <c r="A934" s="19" t="n">
        <v>933</v>
      </c>
      <c r="B934" s="13" t="s">
        <v>1278</v>
      </c>
      <c r="C934" s="20" t="n">
        <v>45959</v>
      </c>
      <c r="D934" s="20" t="n">
        <v>45964</v>
      </c>
      <c r="E934" s="13" t="s">
        <v>150</v>
      </c>
      <c r="F934" s="13" t="s">
        <v>300</v>
      </c>
      <c r="G934" s="13" t="s">
        <v>177</v>
      </c>
      <c r="H934" s="13" t="s">
        <v>170</v>
      </c>
      <c r="I934" s="15" t="s">
        <v>451</v>
      </c>
      <c r="J934" s="15" t="s">
        <v>172</v>
      </c>
      <c r="K934" s="15" t="s">
        <v>204</v>
      </c>
      <c r="L934" s="15" t="s">
        <v>205</v>
      </c>
      <c r="M934" s="21" t="n">
        <v>2</v>
      </c>
      <c r="N934" s="22" t="n">
        <v>195</v>
      </c>
      <c r="O934" s="22" t="n">
        <v>122</v>
      </c>
      <c r="P934" s="22" t="n">
        <f aca="false">ROUND(M934*N934*(1-T934),2)</f>
        <v>312</v>
      </c>
      <c r="Q934" s="22" t="n">
        <f aca="false">ROUND(M934*O934,2)</f>
        <v>244</v>
      </c>
      <c r="R934" s="22" t="n">
        <f aca="false">P934-Q934</f>
        <v>68</v>
      </c>
      <c r="S934" s="23" t="n">
        <f aca="false">IF(P934=0,0,R934/P934)</f>
        <v>0.217948717948718</v>
      </c>
      <c r="T934" s="23" t="n">
        <v>0.2</v>
      </c>
    </row>
    <row r="935" customFormat="false" ht="15" hidden="false" customHeight="false" outlineLevel="0" collapsed="false">
      <c r="A935" s="24" t="n">
        <v>934</v>
      </c>
      <c r="B935" s="9" t="s">
        <v>1279</v>
      </c>
      <c r="C935" s="25" t="n">
        <v>45959</v>
      </c>
      <c r="D935" s="25" t="n">
        <v>45961</v>
      </c>
      <c r="E935" s="9" t="s">
        <v>167</v>
      </c>
      <c r="F935" s="9" t="s">
        <v>1132</v>
      </c>
      <c r="G935" s="9" t="s">
        <v>177</v>
      </c>
      <c r="H935" s="9" t="s">
        <v>170</v>
      </c>
      <c r="I935" s="17" t="s">
        <v>229</v>
      </c>
      <c r="J935" s="17" t="s">
        <v>158</v>
      </c>
      <c r="K935" s="17" t="s">
        <v>199</v>
      </c>
      <c r="L935" s="17" t="s">
        <v>200</v>
      </c>
      <c r="M935" s="26" t="n">
        <v>7</v>
      </c>
      <c r="N935" s="27" t="n">
        <v>449</v>
      </c>
      <c r="O935" s="27" t="n">
        <v>275</v>
      </c>
      <c r="P935" s="27" t="n">
        <f aca="false">ROUND(M935*N935*(1-T935),2)</f>
        <v>3143</v>
      </c>
      <c r="Q935" s="27" t="n">
        <f aca="false">ROUND(M935*O935,2)</f>
        <v>1925</v>
      </c>
      <c r="R935" s="27" t="n">
        <f aca="false">P935-Q935</f>
        <v>1218</v>
      </c>
      <c r="S935" s="28" t="n">
        <f aca="false">IF(P935=0,0,R935/P935)</f>
        <v>0.387527839643653</v>
      </c>
      <c r="T935" s="28" t="n">
        <v>0</v>
      </c>
    </row>
    <row r="936" customFormat="false" ht="15" hidden="false" customHeight="false" outlineLevel="0" collapsed="false">
      <c r="A936" s="19" t="n">
        <v>935</v>
      </c>
      <c r="B936" s="13" t="s">
        <v>1280</v>
      </c>
      <c r="C936" s="20" t="n">
        <v>45959</v>
      </c>
      <c r="D936" s="20" t="n">
        <v>45960</v>
      </c>
      <c r="E936" s="13" t="s">
        <v>184</v>
      </c>
      <c r="F936" s="13" t="s">
        <v>232</v>
      </c>
      <c r="G936" s="13" t="s">
        <v>177</v>
      </c>
      <c r="H936" s="13" t="s">
        <v>153</v>
      </c>
      <c r="I936" s="15" t="s">
        <v>163</v>
      </c>
      <c r="J936" s="15" t="s">
        <v>155</v>
      </c>
      <c r="K936" s="15" t="s">
        <v>215</v>
      </c>
      <c r="L936" s="15" t="s">
        <v>292</v>
      </c>
      <c r="M936" s="21" t="n">
        <v>2</v>
      </c>
      <c r="N936" s="22" t="n">
        <v>425</v>
      </c>
      <c r="O936" s="22" t="n">
        <v>265</v>
      </c>
      <c r="P936" s="22" t="n">
        <f aca="false">ROUND(M936*N936*(1-T936),2)</f>
        <v>850</v>
      </c>
      <c r="Q936" s="22" t="n">
        <f aca="false">ROUND(M936*O936,2)</f>
        <v>530</v>
      </c>
      <c r="R936" s="22" t="n">
        <f aca="false">P936-Q936</f>
        <v>320</v>
      </c>
      <c r="S936" s="23" t="n">
        <f aca="false">IF(P936=0,0,R936/P936)</f>
        <v>0.376470588235294</v>
      </c>
      <c r="T936" s="23" t="n">
        <v>0</v>
      </c>
    </row>
    <row r="937" customFormat="false" ht="15" hidden="false" customHeight="false" outlineLevel="0" collapsed="false">
      <c r="A937" s="24" t="n">
        <v>936</v>
      </c>
      <c r="B937" s="9" t="s">
        <v>1281</v>
      </c>
      <c r="C937" s="25" t="n">
        <v>45960</v>
      </c>
      <c r="D937" s="25" t="n">
        <v>45964</v>
      </c>
      <c r="E937" s="9" t="s">
        <v>167</v>
      </c>
      <c r="F937" s="9" t="s">
        <v>476</v>
      </c>
      <c r="G937" s="9" t="s">
        <v>177</v>
      </c>
      <c r="H937" s="9" t="s">
        <v>170</v>
      </c>
      <c r="I937" s="17" t="s">
        <v>190</v>
      </c>
      <c r="J937" s="17" t="s">
        <v>172</v>
      </c>
      <c r="K937" s="17" t="s">
        <v>305</v>
      </c>
      <c r="L937" s="17" t="s">
        <v>306</v>
      </c>
      <c r="M937" s="26" t="n">
        <v>4</v>
      </c>
      <c r="N937" s="27" t="n">
        <v>145</v>
      </c>
      <c r="O937" s="27" t="n">
        <v>88</v>
      </c>
      <c r="P937" s="27" t="n">
        <f aca="false">ROUND(M937*N937*(1-T937),2)</f>
        <v>580</v>
      </c>
      <c r="Q937" s="27" t="n">
        <f aca="false">ROUND(M937*O937,2)</f>
        <v>352</v>
      </c>
      <c r="R937" s="27" t="n">
        <f aca="false">P937-Q937</f>
        <v>228</v>
      </c>
      <c r="S937" s="28" t="n">
        <f aca="false">IF(P937=0,0,R937/P937)</f>
        <v>0.393103448275862</v>
      </c>
      <c r="T937" s="28" t="n">
        <v>0</v>
      </c>
    </row>
    <row r="938" customFormat="false" ht="15" hidden="false" customHeight="false" outlineLevel="0" collapsed="false">
      <c r="A938" s="19" t="n">
        <v>937</v>
      </c>
      <c r="B938" s="13" t="s">
        <v>1282</v>
      </c>
      <c r="C938" s="20" t="n">
        <v>45960</v>
      </c>
      <c r="D938" s="20" t="n">
        <v>45965</v>
      </c>
      <c r="E938" s="13" t="s">
        <v>150</v>
      </c>
      <c r="F938" s="13" t="s">
        <v>1283</v>
      </c>
      <c r="G938" s="13" t="s">
        <v>177</v>
      </c>
      <c r="H938" s="13" t="s">
        <v>153</v>
      </c>
      <c r="I938" s="15" t="s">
        <v>154</v>
      </c>
      <c r="J938" s="15" t="s">
        <v>158</v>
      </c>
      <c r="K938" s="15" t="s">
        <v>159</v>
      </c>
      <c r="L938" s="15" t="s">
        <v>160</v>
      </c>
      <c r="M938" s="21" t="n">
        <v>1</v>
      </c>
      <c r="N938" s="22" t="n">
        <v>389</v>
      </c>
      <c r="O938" s="22" t="n">
        <v>235</v>
      </c>
      <c r="P938" s="22" t="n">
        <f aca="false">ROUND(M938*N938*(1-T938),2)</f>
        <v>369.55</v>
      </c>
      <c r="Q938" s="22" t="n">
        <f aca="false">ROUND(M938*O938,2)</f>
        <v>235</v>
      </c>
      <c r="R938" s="22" t="n">
        <f aca="false">P938-Q938</f>
        <v>134.55</v>
      </c>
      <c r="S938" s="23" t="n">
        <f aca="false">IF(P938=0,0,R938/P938)</f>
        <v>0.364091462589636</v>
      </c>
      <c r="T938" s="23" t="n">
        <v>0.05</v>
      </c>
    </row>
    <row r="939" customFormat="false" ht="15" hidden="false" customHeight="false" outlineLevel="0" collapsed="false">
      <c r="A939" s="24" t="n">
        <v>938</v>
      </c>
      <c r="B939" s="9" t="s">
        <v>1284</v>
      </c>
      <c r="C939" s="25" t="n">
        <v>45960</v>
      </c>
      <c r="D939" s="25" t="n">
        <v>45965</v>
      </c>
      <c r="E939" s="9" t="s">
        <v>150</v>
      </c>
      <c r="F939" s="9" t="s">
        <v>1198</v>
      </c>
      <c r="G939" s="9" t="s">
        <v>152</v>
      </c>
      <c r="H939" s="9" t="s">
        <v>208</v>
      </c>
      <c r="I939" s="17" t="s">
        <v>209</v>
      </c>
      <c r="J939" s="17" t="s">
        <v>172</v>
      </c>
      <c r="K939" s="17" t="s">
        <v>195</v>
      </c>
      <c r="L939" s="17" t="s">
        <v>196</v>
      </c>
      <c r="M939" s="26" t="n">
        <v>2</v>
      </c>
      <c r="N939" s="27" t="n">
        <v>58</v>
      </c>
      <c r="O939" s="27" t="n">
        <v>31</v>
      </c>
      <c r="P939" s="27" t="n">
        <f aca="false">ROUND(M939*N939*(1-T939),2)</f>
        <v>116</v>
      </c>
      <c r="Q939" s="27" t="n">
        <f aca="false">ROUND(M939*O939,2)</f>
        <v>62</v>
      </c>
      <c r="R939" s="27" t="n">
        <f aca="false">P939-Q939</f>
        <v>54</v>
      </c>
      <c r="S939" s="28" t="n">
        <f aca="false">IF(P939=0,0,R939/P939)</f>
        <v>0.46551724137931</v>
      </c>
      <c r="T939" s="28" t="n">
        <v>0</v>
      </c>
    </row>
    <row r="940" customFormat="false" ht="15" hidden="false" customHeight="false" outlineLevel="0" collapsed="false">
      <c r="A940" s="19" t="n">
        <v>939</v>
      </c>
      <c r="B940" s="13" t="s">
        <v>1285</v>
      </c>
      <c r="C940" s="20" t="n">
        <v>45961</v>
      </c>
      <c r="D940" s="20" t="n">
        <v>45965</v>
      </c>
      <c r="E940" s="13" t="s">
        <v>167</v>
      </c>
      <c r="F940" s="13" t="s">
        <v>268</v>
      </c>
      <c r="G940" s="13" t="s">
        <v>177</v>
      </c>
      <c r="H940" s="13" t="s">
        <v>153</v>
      </c>
      <c r="I940" s="15" t="s">
        <v>163</v>
      </c>
      <c r="J940" s="15" t="s">
        <v>158</v>
      </c>
      <c r="K940" s="15" t="s">
        <v>159</v>
      </c>
      <c r="L940" s="15" t="s">
        <v>248</v>
      </c>
      <c r="M940" s="21" t="n">
        <v>3</v>
      </c>
      <c r="N940" s="22" t="n">
        <v>165</v>
      </c>
      <c r="O940" s="22" t="n">
        <v>78</v>
      </c>
      <c r="P940" s="22" t="n">
        <f aca="false">ROUND(M940*N940*(1-T940),2)</f>
        <v>495</v>
      </c>
      <c r="Q940" s="22" t="n">
        <f aca="false">ROUND(M940*O940,2)</f>
        <v>234</v>
      </c>
      <c r="R940" s="22" t="n">
        <f aca="false">P940-Q940</f>
        <v>261</v>
      </c>
      <c r="S940" s="23" t="n">
        <f aca="false">IF(P940=0,0,R940/P940)</f>
        <v>0.527272727272727</v>
      </c>
      <c r="T940" s="23" t="n">
        <v>0</v>
      </c>
    </row>
    <row r="941" customFormat="false" ht="15" hidden="false" customHeight="false" outlineLevel="0" collapsed="false">
      <c r="A941" s="24" t="n">
        <v>940</v>
      </c>
      <c r="B941" s="9" t="s">
        <v>1286</v>
      </c>
      <c r="C941" s="25" t="n">
        <v>45962</v>
      </c>
      <c r="D941" s="25" t="n">
        <v>45966</v>
      </c>
      <c r="E941" s="9" t="s">
        <v>150</v>
      </c>
      <c r="F941" s="9" t="s">
        <v>282</v>
      </c>
      <c r="G941" s="9" t="s">
        <v>169</v>
      </c>
      <c r="H941" s="9" t="s">
        <v>153</v>
      </c>
      <c r="I941" s="17" t="s">
        <v>163</v>
      </c>
      <c r="J941" s="17" t="s">
        <v>155</v>
      </c>
      <c r="K941" s="17" t="s">
        <v>164</v>
      </c>
      <c r="L941" s="17" t="s">
        <v>165</v>
      </c>
      <c r="M941" s="26" t="n">
        <v>2</v>
      </c>
      <c r="N941" s="27" t="n">
        <v>920</v>
      </c>
      <c r="O941" s="27" t="n">
        <v>760</v>
      </c>
      <c r="P941" s="27" t="n">
        <f aca="false">ROUND(M941*N941*(1-T941),2)</f>
        <v>1288</v>
      </c>
      <c r="Q941" s="27" t="n">
        <f aca="false">ROUND(M941*O941,2)</f>
        <v>1520</v>
      </c>
      <c r="R941" s="27" t="n">
        <f aca="false">P941-Q941</f>
        <v>-232</v>
      </c>
      <c r="S941" s="28" t="n">
        <f aca="false">IF(P941=0,0,R941/P941)</f>
        <v>-0.180124223602484</v>
      </c>
      <c r="T941" s="28" t="n">
        <v>0.3</v>
      </c>
    </row>
    <row r="942" customFormat="false" ht="15" hidden="false" customHeight="false" outlineLevel="0" collapsed="false">
      <c r="A942" s="19" t="n">
        <v>941</v>
      </c>
      <c r="B942" s="13" t="s">
        <v>1287</v>
      </c>
      <c r="C942" s="20" t="n">
        <v>45962</v>
      </c>
      <c r="D942" s="20" t="n">
        <v>45968</v>
      </c>
      <c r="E942" s="13" t="s">
        <v>150</v>
      </c>
      <c r="F942" s="13" t="s">
        <v>1249</v>
      </c>
      <c r="G942" s="13" t="s">
        <v>177</v>
      </c>
      <c r="H942" s="13" t="s">
        <v>153</v>
      </c>
      <c r="I942" s="15" t="s">
        <v>163</v>
      </c>
      <c r="J942" s="15" t="s">
        <v>172</v>
      </c>
      <c r="K942" s="15" t="s">
        <v>305</v>
      </c>
      <c r="L942" s="15" t="s">
        <v>306</v>
      </c>
      <c r="M942" s="21" t="n">
        <v>3</v>
      </c>
      <c r="N942" s="22" t="n">
        <v>145</v>
      </c>
      <c r="O942" s="22" t="n">
        <v>88</v>
      </c>
      <c r="P942" s="22" t="n">
        <f aca="false">ROUND(M942*N942*(1-T942),2)</f>
        <v>435</v>
      </c>
      <c r="Q942" s="22" t="n">
        <f aca="false">ROUND(M942*O942,2)</f>
        <v>264</v>
      </c>
      <c r="R942" s="22" t="n">
        <f aca="false">P942-Q942</f>
        <v>171</v>
      </c>
      <c r="S942" s="23" t="n">
        <f aca="false">IF(P942=0,0,R942/P942)</f>
        <v>0.393103448275862</v>
      </c>
      <c r="T942" s="23" t="n">
        <v>0</v>
      </c>
    </row>
    <row r="943" customFormat="false" ht="15" hidden="false" customHeight="false" outlineLevel="0" collapsed="false">
      <c r="A943" s="24" t="n">
        <v>942</v>
      </c>
      <c r="B943" s="9" t="s">
        <v>1288</v>
      </c>
      <c r="C943" s="25" t="n">
        <v>45962</v>
      </c>
      <c r="D943" s="25" t="n">
        <v>45963</v>
      </c>
      <c r="E943" s="9" t="s">
        <v>184</v>
      </c>
      <c r="F943" s="9" t="s">
        <v>392</v>
      </c>
      <c r="G943" s="9" t="s">
        <v>152</v>
      </c>
      <c r="H943" s="9" t="s">
        <v>153</v>
      </c>
      <c r="I943" s="17" t="s">
        <v>233</v>
      </c>
      <c r="J943" s="17" t="s">
        <v>172</v>
      </c>
      <c r="K943" s="17" t="s">
        <v>195</v>
      </c>
      <c r="L943" s="17" t="s">
        <v>230</v>
      </c>
      <c r="M943" s="26" t="n">
        <v>5</v>
      </c>
      <c r="N943" s="27" t="n">
        <v>45</v>
      </c>
      <c r="O943" s="27" t="n">
        <v>24</v>
      </c>
      <c r="P943" s="27" t="n">
        <f aca="false">ROUND(M943*N943*(1-T943),2)</f>
        <v>225</v>
      </c>
      <c r="Q943" s="27" t="n">
        <f aca="false">ROUND(M943*O943,2)</f>
        <v>120</v>
      </c>
      <c r="R943" s="27" t="n">
        <f aca="false">P943-Q943</f>
        <v>105</v>
      </c>
      <c r="S943" s="28" t="n">
        <f aca="false">IF(P943=0,0,R943/P943)</f>
        <v>0.466666666666667</v>
      </c>
      <c r="T943" s="28" t="n">
        <v>0</v>
      </c>
    </row>
    <row r="944" customFormat="false" ht="15" hidden="false" customHeight="false" outlineLevel="0" collapsed="false">
      <c r="A944" s="19" t="n">
        <v>943</v>
      </c>
      <c r="B944" s="13" t="s">
        <v>1288</v>
      </c>
      <c r="C944" s="20" t="n">
        <v>45962</v>
      </c>
      <c r="D944" s="20" t="n">
        <v>45963</v>
      </c>
      <c r="E944" s="13" t="s">
        <v>184</v>
      </c>
      <c r="F944" s="13" t="s">
        <v>392</v>
      </c>
      <c r="G944" s="13" t="s">
        <v>152</v>
      </c>
      <c r="H944" s="13" t="s">
        <v>153</v>
      </c>
      <c r="I944" s="15" t="s">
        <v>233</v>
      </c>
      <c r="J944" s="15" t="s">
        <v>155</v>
      </c>
      <c r="K944" s="15" t="s">
        <v>164</v>
      </c>
      <c r="L944" s="15" t="s">
        <v>257</v>
      </c>
      <c r="M944" s="21" t="n">
        <v>1</v>
      </c>
      <c r="N944" s="22" t="n">
        <v>560</v>
      </c>
      <c r="O944" s="22" t="n">
        <v>445</v>
      </c>
      <c r="P944" s="22" t="n">
        <f aca="false">ROUND(M944*N944*(1-T944),2)</f>
        <v>504</v>
      </c>
      <c r="Q944" s="22" t="n">
        <f aca="false">ROUND(M944*O944,2)</f>
        <v>445</v>
      </c>
      <c r="R944" s="22" t="n">
        <f aca="false">P944-Q944</f>
        <v>59</v>
      </c>
      <c r="S944" s="23" t="n">
        <f aca="false">IF(P944=0,0,R944/P944)</f>
        <v>0.117063492063492</v>
      </c>
      <c r="T944" s="23" t="n">
        <v>0.1</v>
      </c>
    </row>
    <row r="945" customFormat="false" ht="15" hidden="false" customHeight="false" outlineLevel="0" collapsed="false">
      <c r="A945" s="24" t="n">
        <v>944</v>
      </c>
      <c r="B945" s="9" t="s">
        <v>1289</v>
      </c>
      <c r="C945" s="25" t="n">
        <v>45962</v>
      </c>
      <c r="D945" s="25" t="n">
        <v>45967</v>
      </c>
      <c r="E945" s="9" t="s">
        <v>150</v>
      </c>
      <c r="F945" s="9" t="s">
        <v>521</v>
      </c>
      <c r="G945" s="9" t="s">
        <v>177</v>
      </c>
      <c r="H945" s="9" t="s">
        <v>153</v>
      </c>
      <c r="I945" s="17" t="s">
        <v>181</v>
      </c>
      <c r="J945" s="17" t="s">
        <v>172</v>
      </c>
      <c r="K945" s="17" t="s">
        <v>195</v>
      </c>
      <c r="L945" s="17" t="s">
        <v>230</v>
      </c>
      <c r="M945" s="26" t="n">
        <v>4</v>
      </c>
      <c r="N945" s="27" t="n">
        <v>45</v>
      </c>
      <c r="O945" s="27" t="n">
        <v>24</v>
      </c>
      <c r="P945" s="27" t="n">
        <f aca="false">ROUND(M945*N945*(1-T945),2)</f>
        <v>171</v>
      </c>
      <c r="Q945" s="27" t="n">
        <f aca="false">ROUND(M945*O945,2)</f>
        <v>96</v>
      </c>
      <c r="R945" s="27" t="n">
        <f aca="false">P945-Q945</f>
        <v>75</v>
      </c>
      <c r="S945" s="28" t="n">
        <f aca="false">IF(P945=0,0,R945/P945)</f>
        <v>0.43859649122807</v>
      </c>
      <c r="T945" s="28" t="n">
        <v>0.05</v>
      </c>
    </row>
    <row r="946" customFormat="false" ht="15" hidden="false" customHeight="false" outlineLevel="0" collapsed="false">
      <c r="A946" s="19" t="n">
        <v>945</v>
      </c>
      <c r="B946" s="13" t="s">
        <v>1290</v>
      </c>
      <c r="C946" s="20" t="n">
        <v>45963</v>
      </c>
      <c r="D946" s="20" t="n">
        <v>45963</v>
      </c>
      <c r="E946" s="13" t="s">
        <v>179</v>
      </c>
      <c r="F946" s="13" t="s">
        <v>647</v>
      </c>
      <c r="G946" s="13" t="s">
        <v>152</v>
      </c>
      <c r="H946" s="13" t="s">
        <v>170</v>
      </c>
      <c r="I946" s="15" t="s">
        <v>451</v>
      </c>
      <c r="J946" s="15" t="s">
        <v>158</v>
      </c>
      <c r="K946" s="15" t="s">
        <v>159</v>
      </c>
      <c r="L946" s="15" t="s">
        <v>160</v>
      </c>
      <c r="M946" s="21" t="n">
        <v>3</v>
      </c>
      <c r="N946" s="22" t="n">
        <v>389</v>
      </c>
      <c r="O946" s="22" t="n">
        <v>235</v>
      </c>
      <c r="P946" s="22" t="n">
        <f aca="false">ROUND(M946*N946*(1-T946),2)</f>
        <v>1108.65</v>
      </c>
      <c r="Q946" s="22" t="n">
        <f aca="false">ROUND(M946*O946,2)</f>
        <v>705</v>
      </c>
      <c r="R946" s="22" t="n">
        <f aca="false">P946-Q946</f>
        <v>403.65</v>
      </c>
      <c r="S946" s="23" t="n">
        <f aca="false">IF(P946=0,0,R946/P946)</f>
        <v>0.364091462589636</v>
      </c>
      <c r="T946" s="23" t="n">
        <v>0.05</v>
      </c>
    </row>
    <row r="947" customFormat="false" ht="15" hidden="false" customHeight="false" outlineLevel="0" collapsed="false">
      <c r="A947" s="24" t="n">
        <v>946</v>
      </c>
      <c r="B947" s="9" t="s">
        <v>1291</v>
      </c>
      <c r="C947" s="25" t="n">
        <v>45963</v>
      </c>
      <c r="D947" s="25" t="n">
        <v>45967</v>
      </c>
      <c r="E947" s="9" t="s">
        <v>150</v>
      </c>
      <c r="F947" s="9" t="s">
        <v>368</v>
      </c>
      <c r="G947" s="9" t="s">
        <v>177</v>
      </c>
      <c r="H947" s="9" t="s">
        <v>153</v>
      </c>
      <c r="I947" s="17" t="s">
        <v>154</v>
      </c>
      <c r="J947" s="17" t="s">
        <v>172</v>
      </c>
      <c r="K947" s="17" t="s">
        <v>173</v>
      </c>
      <c r="L947" s="17" t="s">
        <v>237</v>
      </c>
      <c r="M947" s="26" t="n">
        <v>3</v>
      </c>
      <c r="N947" s="27" t="n">
        <v>42</v>
      </c>
      <c r="O947" s="27" t="n">
        <v>21</v>
      </c>
      <c r="P947" s="27" t="n">
        <f aca="false">ROUND(M947*N947*(1-T947),2)</f>
        <v>113.4</v>
      </c>
      <c r="Q947" s="27" t="n">
        <f aca="false">ROUND(M947*O947,2)</f>
        <v>63</v>
      </c>
      <c r="R947" s="27" t="n">
        <f aca="false">P947-Q947</f>
        <v>50.4</v>
      </c>
      <c r="S947" s="28" t="n">
        <f aca="false">IF(P947=0,0,R947/P947)</f>
        <v>0.444444444444445</v>
      </c>
      <c r="T947" s="28" t="n">
        <v>0.1</v>
      </c>
    </row>
    <row r="948" customFormat="false" ht="15" hidden="false" customHeight="false" outlineLevel="0" collapsed="false">
      <c r="A948" s="19" t="n">
        <v>947</v>
      </c>
      <c r="B948" s="13" t="s">
        <v>1292</v>
      </c>
      <c r="C948" s="20" t="n">
        <v>45963</v>
      </c>
      <c r="D948" s="20" t="n">
        <v>45968</v>
      </c>
      <c r="E948" s="13" t="s">
        <v>150</v>
      </c>
      <c r="F948" s="13" t="s">
        <v>311</v>
      </c>
      <c r="G948" s="13" t="s">
        <v>177</v>
      </c>
      <c r="H948" s="13" t="s">
        <v>170</v>
      </c>
      <c r="I948" s="15" t="s">
        <v>171</v>
      </c>
      <c r="J948" s="15" t="s">
        <v>158</v>
      </c>
      <c r="K948" s="15" t="s">
        <v>243</v>
      </c>
      <c r="L948" s="15" t="s">
        <v>244</v>
      </c>
      <c r="M948" s="21" t="n">
        <v>1</v>
      </c>
      <c r="N948" s="22" t="n">
        <v>980</v>
      </c>
      <c r="O948" s="22" t="n">
        <v>610</v>
      </c>
      <c r="P948" s="22" t="n">
        <f aca="false">ROUND(M948*N948*(1-T948),2)</f>
        <v>980</v>
      </c>
      <c r="Q948" s="22" t="n">
        <f aca="false">ROUND(M948*O948,2)</f>
        <v>610</v>
      </c>
      <c r="R948" s="22" t="n">
        <f aca="false">P948-Q948</f>
        <v>370</v>
      </c>
      <c r="S948" s="23" t="n">
        <f aca="false">IF(P948=0,0,R948/P948)</f>
        <v>0.377551020408163</v>
      </c>
      <c r="T948" s="23" t="n">
        <v>0</v>
      </c>
    </row>
    <row r="949" customFormat="false" ht="15" hidden="false" customHeight="false" outlineLevel="0" collapsed="false">
      <c r="A949" s="24" t="n">
        <v>948</v>
      </c>
      <c r="B949" s="9" t="s">
        <v>1292</v>
      </c>
      <c r="C949" s="25" t="n">
        <v>45963</v>
      </c>
      <c r="D949" s="25" t="n">
        <v>45968</v>
      </c>
      <c r="E949" s="9" t="s">
        <v>150</v>
      </c>
      <c r="F949" s="9" t="s">
        <v>311</v>
      </c>
      <c r="G949" s="9" t="s">
        <v>177</v>
      </c>
      <c r="H949" s="9" t="s">
        <v>170</v>
      </c>
      <c r="I949" s="17" t="s">
        <v>171</v>
      </c>
      <c r="J949" s="17" t="s">
        <v>155</v>
      </c>
      <c r="K949" s="17" t="s">
        <v>288</v>
      </c>
      <c r="L949" s="17" t="s">
        <v>312</v>
      </c>
      <c r="M949" s="26" t="n">
        <v>1</v>
      </c>
      <c r="N949" s="27" t="n">
        <v>75</v>
      </c>
      <c r="O949" s="27" t="n">
        <v>38</v>
      </c>
      <c r="P949" s="27" t="n">
        <f aca="false">ROUND(M949*N949*(1-T949),2)</f>
        <v>75</v>
      </c>
      <c r="Q949" s="27" t="n">
        <f aca="false">ROUND(M949*O949,2)</f>
        <v>38</v>
      </c>
      <c r="R949" s="27" t="n">
        <f aca="false">P949-Q949</f>
        <v>37</v>
      </c>
      <c r="S949" s="28" t="n">
        <f aca="false">IF(P949=0,0,R949/P949)</f>
        <v>0.493333333333333</v>
      </c>
      <c r="T949" s="28" t="n">
        <v>0</v>
      </c>
    </row>
    <row r="950" customFormat="false" ht="15" hidden="false" customHeight="false" outlineLevel="0" collapsed="false">
      <c r="A950" s="19" t="n">
        <v>949</v>
      </c>
      <c r="B950" s="13" t="s">
        <v>1293</v>
      </c>
      <c r="C950" s="20" t="n">
        <v>45963</v>
      </c>
      <c r="D950" s="20" t="n">
        <v>45964</v>
      </c>
      <c r="E950" s="13" t="s">
        <v>184</v>
      </c>
      <c r="F950" s="13" t="s">
        <v>408</v>
      </c>
      <c r="G950" s="13" t="s">
        <v>152</v>
      </c>
      <c r="H950" s="13" t="s">
        <v>170</v>
      </c>
      <c r="I950" s="15" t="s">
        <v>171</v>
      </c>
      <c r="J950" s="15" t="s">
        <v>158</v>
      </c>
      <c r="K950" s="15" t="s">
        <v>199</v>
      </c>
      <c r="L950" s="15" t="s">
        <v>200</v>
      </c>
      <c r="M950" s="21" t="n">
        <v>1</v>
      </c>
      <c r="N950" s="22" t="n">
        <v>449</v>
      </c>
      <c r="O950" s="22" t="n">
        <v>275</v>
      </c>
      <c r="P950" s="22" t="n">
        <f aca="false">ROUND(M950*N950*(1-T950),2)</f>
        <v>449</v>
      </c>
      <c r="Q950" s="22" t="n">
        <f aca="false">ROUND(M950*O950,2)</f>
        <v>275</v>
      </c>
      <c r="R950" s="22" t="n">
        <f aca="false">P950-Q950</f>
        <v>174</v>
      </c>
      <c r="S950" s="23" t="n">
        <f aca="false">IF(P950=0,0,R950/P950)</f>
        <v>0.387527839643653</v>
      </c>
      <c r="T950" s="23" t="n">
        <v>0</v>
      </c>
    </row>
    <row r="951" customFormat="false" ht="15" hidden="false" customHeight="false" outlineLevel="0" collapsed="false">
      <c r="A951" s="24" t="n">
        <v>950</v>
      </c>
      <c r="B951" s="9" t="s">
        <v>1294</v>
      </c>
      <c r="C951" s="25" t="n">
        <v>45963</v>
      </c>
      <c r="D951" s="25" t="n">
        <v>45969</v>
      </c>
      <c r="E951" s="9" t="s">
        <v>150</v>
      </c>
      <c r="F951" s="9" t="s">
        <v>1295</v>
      </c>
      <c r="G951" s="9" t="s">
        <v>177</v>
      </c>
      <c r="H951" s="9" t="s">
        <v>208</v>
      </c>
      <c r="I951" s="17" t="s">
        <v>242</v>
      </c>
      <c r="J951" s="17" t="s">
        <v>158</v>
      </c>
      <c r="K951" s="17" t="s">
        <v>199</v>
      </c>
      <c r="L951" s="17" t="s">
        <v>200</v>
      </c>
      <c r="M951" s="26" t="n">
        <v>2</v>
      </c>
      <c r="N951" s="27" t="n">
        <v>449</v>
      </c>
      <c r="O951" s="27" t="n">
        <v>275</v>
      </c>
      <c r="P951" s="27" t="n">
        <f aca="false">ROUND(M951*N951*(1-T951),2)</f>
        <v>718.4</v>
      </c>
      <c r="Q951" s="27" t="n">
        <f aca="false">ROUND(M951*O951,2)</f>
        <v>550</v>
      </c>
      <c r="R951" s="27" t="n">
        <f aca="false">P951-Q951</f>
        <v>168.4</v>
      </c>
      <c r="S951" s="28" t="n">
        <f aca="false">IF(P951=0,0,R951/P951)</f>
        <v>0.234409799554566</v>
      </c>
      <c r="T951" s="28" t="n">
        <v>0.2</v>
      </c>
    </row>
    <row r="952" customFormat="false" ht="15" hidden="false" customHeight="false" outlineLevel="0" collapsed="false">
      <c r="A952" s="19" t="n">
        <v>951</v>
      </c>
      <c r="B952" s="13" t="s">
        <v>1296</v>
      </c>
      <c r="C952" s="20" t="n">
        <v>45964</v>
      </c>
      <c r="D952" s="20" t="n">
        <v>45969</v>
      </c>
      <c r="E952" s="13" t="s">
        <v>150</v>
      </c>
      <c r="F952" s="13" t="s">
        <v>476</v>
      </c>
      <c r="G952" s="13" t="s">
        <v>177</v>
      </c>
      <c r="H952" s="13" t="s">
        <v>186</v>
      </c>
      <c r="I952" s="15" t="s">
        <v>187</v>
      </c>
      <c r="J952" s="15" t="s">
        <v>155</v>
      </c>
      <c r="K952" s="15" t="s">
        <v>164</v>
      </c>
      <c r="L952" s="15" t="s">
        <v>257</v>
      </c>
      <c r="M952" s="21" t="n">
        <v>3</v>
      </c>
      <c r="N952" s="22" t="n">
        <v>560</v>
      </c>
      <c r="O952" s="22" t="n">
        <v>445</v>
      </c>
      <c r="P952" s="22" t="n">
        <f aca="false">ROUND(M952*N952*(1-T952),2)</f>
        <v>1512</v>
      </c>
      <c r="Q952" s="22" t="n">
        <f aca="false">ROUND(M952*O952,2)</f>
        <v>1335</v>
      </c>
      <c r="R952" s="22" t="n">
        <f aca="false">P952-Q952</f>
        <v>177</v>
      </c>
      <c r="S952" s="23" t="n">
        <f aca="false">IF(P952=0,0,R952/P952)</f>
        <v>0.117063492063492</v>
      </c>
      <c r="T952" s="23" t="n">
        <v>0.1</v>
      </c>
    </row>
    <row r="953" customFormat="false" ht="15" hidden="false" customHeight="false" outlineLevel="0" collapsed="false">
      <c r="A953" s="24" t="n">
        <v>952</v>
      </c>
      <c r="B953" s="9" t="s">
        <v>1297</v>
      </c>
      <c r="C953" s="25" t="n">
        <v>45964</v>
      </c>
      <c r="D953" s="25" t="n">
        <v>45968</v>
      </c>
      <c r="E953" s="9" t="s">
        <v>167</v>
      </c>
      <c r="F953" s="9" t="s">
        <v>580</v>
      </c>
      <c r="G953" s="9" t="s">
        <v>177</v>
      </c>
      <c r="H953" s="9" t="s">
        <v>153</v>
      </c>
      <c r="I953" s="17" t="s">
        <v>236</v>
      </c>
      <c r="J953" s="17" t="s">
        <v>172</v>
      </c>
      <c r="K953" s="17" t="s">
        <v>204</v>
      </c>
      <c r="L953" s="17" t="s">
        <v>205</v>
      </c>
      <c r="M953" s="26" t="n">
        <v>2</v>
      </c>
      <c r="N953" s="27" t="n">
        <v>195</v>
      </c>
      <c r="O953" s="27" t="n">
        <v>122</v>
      </c>
      <c r="P953" s="27" t="n">
        <f aca="false">ROUND(M953*N953*(1-T953),2)</f>
        <v>390</v>
      </c>
      <c r="Q953" s="27" t="n">
        <f aca="false">ROUND(M953*O953,2)</f>
        <v>244</v>
      </c>
      <c r="R953" s="27" t="n">
        <f aca="false">P953-Q953</f>
        <v>146</v>
      </c>
      <c r="S953" s="28" t="n">
        <f aca="false">IF(P953=0,0,R953/P953)</f>
        <v>0.374358974358974</v>
      </c>
      <c r="T953" s="28" t="n">
        <v>0</v>
      </c>
    </row>
    <row r="954" customFormat="false" ht="15" hidden="false" customHeight="false" outlineLevel="0" collapsed="false">
      <c r="A954" s="19" t="n">
        <v>953</v>
      </c>
      <c r="B954" s="13" t="s">
        <v>1298</v>
      </c>
      <c r="C954" s="20" t="n">
        <v>45964</v>
      </c>
      <c r="D954" s="20" t="n">
        <v>45968</v>
      </c>
      <c r="E954" s="13" t="s">
        <v>150</v>
      </c>
      <c r="F954" s="13" t="s">
        <v>552</v>
      </c>
      <c r="G954" s="13" t="s">
        <v>177</v>
      </c>
      <c r="H954" s="13" t="s">
        <v>208</v>
      </c>
      <c r="I954" s="15" t="s">
        <v>219</v>
      </c>
      <c r="J954" s="15" t="s">
        <v>155</v>
      </c>
      <c r="K954" s="15" t="s">
        <v>156</v>
      </c>
      <c r="L954" s="15" t="s">
        <v>157</v>
      </c>
      <c r="M954" s="21" t="n">
        <v>2</v>
      </c>
      <c r="N954" s="22" t="n">
        <v>295</v>
      </c>
      <c r="O954" s="22" t="n">
        <v>235</v>
      </c>
      <c r="P954" s="22" t="n">
        <f aca="false">ROUND(M954*N954*(1-T954),2)</f>
        <v>472</v>
      </c>
      <c r="Q954" s="22" t="n">
        <f aca="false">ROUND(M954*O954,2)</f>
        <v>470</v>
      </c>
      <c r="R954" s="22" t="n">
        <f aca="false">P954-Q954</f>
        <v>2</v>
      </c>
      <c r="S954" s="23" t="n">
        <f aca="false">IF(P954=0,0,R954/P954)</f>
        <v>0.00423728813559322</v>
      </c>
      <c r="T954" s="23" t="n">
        <v>0.2</v>
      </c>
    </row>
    <row r="955" customFormat="false" ht="15" hidden="false" customHeight="false" outlineLevel="0" collapsed="false">
      <c r="A955" s="24" t="n">
        <v>954</v>
      </c>
      <c r="B955" s="9" t="s">
        <v>1298</v>
      </c>
      <c r="C955" s="25" t="n">
        <v>45964</v>
      </c>
      <c r="D955" s="25" t="n">
        <v>45968</v>
      </c>
      <c r="E955" s="9" t="s">
        <v>150</v>
      </c>
      <c r="F955" s="9" t="s">
        <v>552</v>
      </c>
      <c r="G955" s="9" t="s">
        <v>177</v>
      </c>
      <c r="H955" s="9" t="s">
        <v>208</v>
      </c>
      <c r="I955" s="17" t="s">
        <v>219</v>
      </c>
      <c r="J955" s="17" t="s">
        <v>158</v>
      </c>
      <c r="K955" s="17" t="s">
        <v>199</v>
      </c>
      <c r="L955" s="17" t="s">
        <v>259</v>
      </c>
      <c r="M955" s="26" t="n">
        <v>4</v>
      </c>
      <c r="N955" s="27" t="n">
        <v>320</v>
      </c>
      <c r="O955" s="27" t="n">
        <v>185</v>
      </c>
      <c r="P955" s="27" t="n">
        <f aca="false">ROUND(M955*N955*(1-T955),2)</f>
        <v>1152</v>
      </c>
      <c r="Q955" s="27" t="n">
        <f aca="false">ROUND(M955*O955,2)</f>
        <v>740</v>
      </c>
      <c r="R955" s="27" t="n">
        <f aca="false">P955-Q955</f>
        <v>412</v>
      </c>
      <c r="S955" s="28" t="n">
        <f aca="false">IF(P955=0,0,R955/P955)</f>
        <v>0.357638888888889</v>
      </c>
      <c r="T955" s="28" t="n">
        <v>0.1</v>
      </c>
    </row>
    <row r="956" customFormat="false" ht="15" hidden="false" customHeight="false" outlineLevel="0" collapsed="false">
      <c r="A956" s="19" t="n">
        <v>955</v>
      </c>
      <c r="B956" s="13" t="s">
        <v>1299</v>
      </c>
      <c r="C956" s="20" t="n">
        <v>45964</v>
      </c>
      <c r="D956" s="20" t="n">
        <v>45968</v>
      </c>
      <c r="E956" s="13" t="s">
        <v>150</v>
      </c>
      <c r="F956" s="13" t="s">
        <v>765</v>
      </c>
      <c r="G956" s="13" t="s">
        <v>169</v>
      </c>
      <c r="H956" s="13" t="s">
        <v>170</v>
      </c>
      <c r="I956" s="15" t="s">
        <v>229</v>
      </c>
      <c r="J956" s="15" t="s">
        <v>172</v>
      </c>
      <c r="K956" s="15" t="s">
        <v>195</v>
      </c>
      <c r="L956" s="15" t="s">
        <v>196</v>
      </c>
      <c r="M956" s="21" t="n">
        <v>1</v>
      </c>
      <c r="N956" s="22" t="n">
        <v>58</v>
      </c>
      <c r="O956" s="22" t="n">
        <v>31</v>
      </c>
      <c r="P956" s="22" t="n">
        <f aca="false">ROUND(M956*N956*(1-T956),2)</f>
        <v>58</v>
      </c>
      <c r="Q956" s="22" t="n">
        <f aca="false">ROUND(M956*O956,2)</f>
        <v>31</v>
      </c>
      <c r="R956" s="22" t="n">
        <f aca="false">P956-Q956</f>
        <v>27</v>
      </c>
      <c r="S956" s="23" t="n">
        <f aca="false">IF(P956=0,0,R956/P956)</f>
        <v>0.46551724137931</v>
      </c>
      <c r="T956" s="23" t="n">
        <v>0</v>
      </c>
    </row>
    <row r="957" customFormat="false" ht="15" hidden="false" customHeight="false" outlineLevel="0" collapsed="false">
      <c r="A957" s="24" t="n">
        <v>956</v>
      </c>
      <c r="B957" s="9" t="s">
        <v>1300</v>
      </c>
      <c r="C957" s="25" t="n">
        <v>45965</v>
      </c>
      <c r="D957" s="25" t="n">
        <v>45970</v>
      </c>
      <c r="E957" s="9" t="s">
        <v>150</v>
      </c>
      <c r="F957" s="9" t="s">
        <v>501</v>
      </c>
      <c r="G957" s="9" t="s">
        <v>169</v>
      </c>
      <c r="H957" s="9" t="s">
        <v>170</v>
      </c>
      <c r="I957" s="17" t="s">
        <v>171</v>
      </c>
      <c r="J957" s="17" t="s">
        <v>172</v>
      </c>
      <c r="K957" s="17" t="s">
        <v>191</v>
      </c>
      <c r="L957" s="17" t="s">
        <v>192</v>
      </c>
      <c r="M957" s="26" t="n">
        <v>2</v>
      </c>
      <c r="N957" s="27" t="n">
        <v>28</v>
      </c>
      <c r="O957" s="27" t="n">
        <v>13</v>
      </c>
      <c r="P957" s="27" t="n">
        <f aca="false">ROUND(M957*N957*(1-T957),2)</f>
        <v>56</v>
      </c>
      <c r="Q957" s="27" t="n">
        <f aca="false">ROUND(M957*O957,2)</f>
        <v>26</v>
      </c>
      <c r="R957" s="27" t="n">
        <f aca="false">P957-Q957</f>
        <v>30</v>
      </c>
      <c r="S957" s="28" t="n">
        <f aca="false">IF(P957=0,0,R957/P957)</f>
        <v>0.535714285714286</v>
      </c>
      <c r="T957" s="28" t="n">
        <v>0</v>
      </c>
    </row>
    <row r="958" customFormat="false" ht="15" hidden="false" customHeight="false" outlineLevel="0" collapsed="false">
      <c r="A958" s="19" t="n">
        <v>957</v>
      </c>
      <c r="B958" s="13" t="s">
        <v>1301</v>
      </c>
      <c r="C958" s="20" t="n">
        <v>45965</v>
      </c>
      <c r="D958" s="20" t="n">
        <v>45965</v>
      </c>
      <c r="E958" s="13" t="s">
        <v>179</v>
      </c>
      <c r="F958" s="13" t="s">
        <v>933</v>
      </c>
      <c r="G958" s="13" t="s">
        <v>152</v>
      </c>
      <c r="H958" s="13" t="s">
        <v>186</v>
      </c>
      <c r="I958" s="15" t="s">
        <v>224</v>
      </c>
      <c r="J958" s="15" t="s">
        <v>158</v>
      </c>
      <c r="K958" s="15" t="s">
        <v>210</v>
      </c>
      <c r="L958" s="15" t="s">
        <v>211</v>
      </c>
      <c r="M958" s="21" t="n">
        <v>1</v>
      </c>
      <c r="N958" s="22" t="n">
        <v>640</v>
      </c>
      <c r="O958" s="22" t="n">
        <v>460</v>
      </c>
      <c r="P958" s="22" t="n">
        <f aca="false">ROUND(M958*N958*(1-T958),2)</f>
        <v>640</v>
      </c>
      <c r="Q958" s="22" t="n">
        <f aca="false">ROUND(M958*O958,2)</f>
        <v>460</v>
      </c>
      <c r="R958" s="22" t="n">
        <f aca="false">P958-Q958</f>
        <v>180</v>
      </c>
      <c r="S958" s="23" t="n">
        <f aca="false">IF(P958=0,0,R958/P958)</f>
        <v>0.28125</v>
      </c>
      <c r="T958" s="23" t="n">
        <v>0</v>
      </c>
    </row>
    <row r="959" customFormat="false" ht="15" hidden="false" customHeight="false" outlineLevel="0" collapsed="false">
      <c r="A959" s="24" t="n">
        <v>958</v>
      </c>
      <c r="B959" s="9" t="s">
        <v>1301</v>
      </c>
      <c r="C959" s="25" t="n">
        <v>45965</v>
      </c>
      <c r="D959" s="25" t="n">
        <v>45965</v>
      </c>
      <c r="E959" s="9" t="s">
        <v>179</v>
      </c>
      <c r="F959" s="9" t="s">
        <v>933</v>
      </c>
      <c r="G959" s="9" t="s">
        <v>152</v>
      </c>
      <c r="H959" s="9" t="s">
        <v>186</v>
      </c>
      <c r="I959" s="17" t="s">
        <v>224</v>
      </c>
      <c r="J959" s="17" t="s">
        <v>158</v>
      </c>
      <c r="K959" s="17" t="s">
        <v>243</v>
      </c>
      <c r="L959" s="17" t="s">
        <v>244</v>
      </c>
      <c r="M959" s="26" t="n">
        <v>5</v>
      </c>
      <c r="N959" s="27" t="n">
        <v>980</v>
      </c>
      <c r="O959" s="27" t="n">
        <v>610</v>
      </c>
      <c r="P959" s="27" t="n">
        <f aca="false">ROUND(M959*N959*(1-T959),2)</f>
        <v>4900</v>
      </c>
      <c r="Q959" s="27" t="n">
        <f aca="false">ROUND(M959*O959,2)</f>
        <v>3050</v>
      </c>
      <c r="R959" s="27" t="n">
        <f aca="false">P959-Q959</f>
        <v>1850</v>
      </c>
      <c r="S959" s="28" t="n">
        <f aca="false">IF(P959=0,0,R959/P959)</f>
        <v>0.377551020408163</v>
      </c>
      <c r="T959" s="28" t="n">
        <v>0</v>
      </c>
    </row>
    <row r="960" customFormat="false" ht="15" hidden="false" customHeight="false" outlineLevel="0" collapsed="false">
      <c r="A960" s="19" t="n">
        <v>959</v>
      </c>
      <c r="B960" s="13" t="s">
        <v>1302</v>
      </c>
      <c r="C960" s="20" t="n">
        <v>45966</v>
      </c>
      <c r="D960" s="20" t="n">
        <v>45971</v>
      </c>
      <c r="E960" s="13" t="s">
        <v>150</v>
      </c>
      <c r="F960" s="13" t="s">
        <v>1303</v>
      </c>
      <c r="G960" s="13" t="s">
        <v>152</v>
      </c>
      <c r="H960" s="13" t="s">
        <v>153</v>
      </c>
      <c r="I960" s="15" t="s">
        <v>181</v>
      </c>
      <c r="J960" s="15" t="s">
        <v>158</v>
      </c>
      <c r="K960" s="15" t="s">
        <v>199</v>
      </c>
      <c r="L960" s="15" t="s">
        <v>200</v>
      </c>
      <c r="M960" s="21" t="n">
        <v>3</v>
      </c>
      <c r="N960" s="22" t="n">
        <v>449</v>
      </c>
      <c r="O960" s="22" t="n">
        <v>275</v>
      </c>
      <c r="P960" s="22" t="n">
        <f aca="false">ROUND(M960*N960*(1-T960),2)</f>
        <v>1347</v>
      </c>
      <c r="Q960" s="22" t="n">
        <f aca="false">ROUND(M960*O960,2)</f>
        <v>825</v>
      </c>
      <c r="R960" s="22" t="n">
        <f aca="false">P960-Q960</f>
        <v>522</v>
      </c>
      <c r="S960" s="23" t="n">
        <f aca="false">IF(P960=0,0,R960/P960)</f>
        <v>0.387527839643653</v>
      </c>
      <c r="T960" s="23" t="n">
        <v>0</v>
      </c>
    </row>
    <row r="961" customFormat="false" ht="15" hidden="false" customHeight="false" outlineLevel="0" collapsed="false">
      <c r="A961" s="24" t="n">
        <v>960</v>
      </c>
      <c r="B961" s="9" t="s">
        <v>1304</v>
      </c>
      <c r="C961" s="25" t="n">
        <v>45966</v>
      </c>
      <c r="D961" s="25" t="n">
        <v>45972</v>
      </c>
      <c r="E961" s="9" t="s">
        <v>150</v>
      </c>
      <c r="F961" s="9" t="s">
        <v>481</v>
      </c>
      <c r="G961" s="9" t="s">
        <v>177</v>
      </c>
      <c r="H961" s="9" t="s">
        <v>186</v>
      </c>
      <c r="I961" s="17" t="s">
        <v>187</v>
      </c>
      <c r="J961" s="17" t="s">
        <v>172</v>
      </c>
      <c r="K961" s="17" t="s">
        <v>204</v>
      </c>
      <c r="L961" s="17" t="s">
        <v>341</v>
      </c>
      <c r="M961" s="26" t="n">
        <v>3</v>
      </c>
      <c r="N961" s="27" t="n">
        <v>68</v>
      </c>
      <c r="O961" s="27" t="n">
        <v>36</v>
      </c>
      <c r="P961" s="27" t="n">
        <f aca="false">ROUND(M961*N961*(1-T961),2)</f>
        <v>204</v>
      </c>
      <c r="Q961" s="27" t="n">
        <f aca="false">ROUND(M961*O961,2)</f>
        <v>108</v>
      </c>
      <c r="R961" s="27" t="n">
        <f aca="false">P961-Q961</f>
        <v>96</v>
      </c>
      <c r="S961" s="28" t="n">
        <f aca="false">IF(P961=0,0,R961/P961)</f>
        <v>0.470588235294118</v>
      </c>
      <c r="T961" s="28" t="n">
        <v>0</v>
      </c>
    </row>
    <row r="962" customFormat="false" ht="15" hidden="false" customHeight="false" outlineLevel="0" collapsed="false">
      <c r="A962" s="19" t="n">
        <v>961</v>
      </c>
      <c r="B962" s="13" t="s">
        <v>1304</v>
      </c>
      <c r="C962" s="20" t="n">
        <v>45966</v>
      </c>
      <c r="D962" s="20" t="n">
        <v>45972</v>
      </c>
      <c r="E962" s="13" t="s">
        <v>150</v>
      </c>
      <c r="F962" s="13" t="s">
        <v>481</v>
      </c>
      <c r="G962" s="13" t="s">
        <v>177</v>
      </c>
      <c r="H962" s="13" t="s">
        <v>186</v>
      </c>
      <c r="I962" s="15" t="s">
        <v>187</v>
      </c>
      <c r="J962" s="15" t="s">
        <v>155</v>
      </c>
      <c r="K962" s="15" t="s">
        <v>156</v>
      </c>
      <c r="L962" s="15" t="s">
        <v>157</v>
      </c>
      <c r="M962" s="21" t="n">
        <v>4</v>
      </c>
      <c r="N962" s="22" t="n">
        <v>295</v>
      </c>
      <c r="O962" s="22" t="n">
        <v>235</v>
      </c>
      <c r="P962" s="22" t="n">
        <f aca="false">ROUND(M962*N962*(1-T962),2)</f>
        <v>826</v>
      </c>
      <c r="Q962" s="22" t="n">
        <f aca="false">ROUND(M962*O962,2)</f>
        <v>940</v>
      </c>
      <c r="R962" s="22" t="n">
        <f aca="false">P962-Q962</f>
        <v>-114</v>
      </c>
      <c r="S962" s="23" t="n">
        <f aca="false">IF(P962=0,0,R962/P962)</f>
        <v>-0.138014527845036</v>
      </c>
      <c r="T962" s="23" t="n">
        <v>0.3</v>
      </c>
    </row>
    <row r="963" customFormat="false" ht="15" hidden="false" customHeight="false" outlineLevel="0" collapsed="false">
      <c r="A963" s="24" t="n">
        <v>962</v>
      </c>
      <c r="B963" s="9" t="s">
        <v>1305</v>
      </c>
      <c r="C963" s="25" t="n">
        <v>45966</v>
      </c>
      <c r="D963" s="25" t="n">
        <v>45971</v>
      </c>
      <c r="E963" s="9" t="s">
        <v>150</v>
      </c>
      <c r="F963" s="9" t="s">
        <v>600</v>
      </c>
      <c r="G963" s="9" t="s">
        <v>152</v>
      </c>
      <c r="H963" s="9" t="s">
        <v>170</v>
      </c>
      <c r="I963" s="17" t="s">
        <v>190</v>
      </c>
      <c r="J963" s="17" t="s">
        <v>158</v>
      </c>
      <c r="K963" s="17" t="s">
        <v>199</v>
      </c>
      <c r="L963" s="17" t="s">
        <v>200</v>
      </c>
      <c r="M963" s="26" t="n">
        <v>7</v>
      </c>
      <c r="N963" s="27" t="n">
        <v>449</v>
      </c>
      <c r="O963" s="27" t="n">
        <v>275</v>
      </c>
      <c r="P963" s="27" t="n">
        <f aca="false">ROUND(M963*N963*(1-T963),2)</f>
        <v>2828.7</v>
      </c>
      <c r="Q963" s="27" t="n">
        <f aca="false">ROUND(M963*O963,2)</f>
        <v>1925</v>
      </c>
      <c r="R963" s="27" t="n">
        <f aca="false">P963-Q963</f>
        <v>903.7</v>
      </c>
      <c r="S963" s="28" t="n">
        <f aca="false">IF(P963=0,0,R963/P963)</f>
        <v>0.319475377381836</v>
      </c>
      <c r="T963" s="28" t="n">
        <v>0.1</v>
      </c>
    </row>
    <row r="964" customFormat="false" ht="15" hidden="false" customHeight="false" outlineLevel="0" collapsed="false">
      <c r="A964" s="19" t="n">
        <v>963</v>
      </c>
      <c r="B964" s="13" t="s">
        <v>1306</v>
      </c>
      <c r="C964" s="20" t="n">
        <v>45967</v>
      </c>
      <c r="D964" s="20" t="n">
        <v>45971</v>
      </c>
      <c r="E964" s="13" t="s">
        <v>150</v>
      </c>
      <c r="F964" s="13" t="s">
        <v>254</v>
      </c>
      <c r="G964" s="13" t="s">
        <v>177</v>
      </c>
      <c r="H964" s="13" t="s">
        <v>170</v>
      </c>
      <c r="I964" s="15" t="s">
        <v>190</v>
      </c>
      <c r="J964" s="15" t="s">
        <v>172</v>
      </c>
      <c r="K964" s="15" t="s">
        <v>204</v>
      </c>
      <c r="L964" s="15" t="s">
        <v>205</v>
      </c>
      <c r="M964" s="21" t="n">
        <v>2</v>
      </c>
      <c r="N964" s="22" t="n">
        <v>195</v>
      </c>
      <c r="O964" s="22" t="n">
        <v>122</v>
      </c>
      <c r="P964" s="22" t="n">
        <f aca="false">ROUND(M964*N964*(1-T964),2)</f>
        <v>390</v>
      </c>
      <c r="Q964" s="22" t="n">
        <f aca="false">ROUND(M964*O964,2)</f>
        <v>244</v>
      </c>
      <c r="R964" s="22" t="n">
        <f aca="false">P964-Q964</f>
        <v>146</v>
      </c>
      <c r="S964" s="23" t="n">
        <f aca="false">IF(P964=0,0,R964/P964)</f>
        <v>0.374358974358974</v>
      </c>
      <c r="T964" s="23" t="n">
        <v>0</v>
      </c>
    </row>
    <row r="965" customFormat="false" ht="15" hidden="false" customHeight="false" outlineLevel="0" collapsed="false">
      <c r="A965" s="24" t="n">
        <v>964</v>
      </c>
      <c r="B965" s="9" t="s">
        <v>1307</v>
      </c>
      <c r="C965" s="25" t="n">
        <v>45967</v>
      </c>
      <c r="D965" s="25" t="n">
        <v>45973</v>
      </c>
      <c r="E965" s="9" t="s">
        <v>150</v>
      </c>
      <c r="F965" s="9" t="s">
        <v>684</v>
      </c>
      <c r="G965" s="9" t="s">
        <v>169</v>
      </c>
      <c r="H965" s="9" t="s">
        <v>208</v>
      </c>
      <c r="I965" s="17" t="s">
        <v>242</v>
      </c>
      <c r="J965" s="17" t="s">
        <v>172</v>
      </c>
      <c r="K965" s="17" t="s">
        <v>191</v>
      </c>
      <c r="L965" s="17" t="s">
        <v>192</v>
      </c>
      <c r="M965" s="26" t="n">
        <v>4</v>
      </c>
      <c r="N965" s="27" t="n">
        <v>28</v>
      </c>
      <c r="O965" s="27" t="n">
        <v>13</v>
      </c>
      <c r="P965" s="27" t="n">
        <f aca="false">ROUND(M965*N965*(1-T965),2)</f>
        <v>112</v>
      </c>
      <c r="Q965" s="27" t="n">
        <f aca="false">ROUND(M965*O965,2)</f>
        <v>52</v>
      </c>
      <c r="R965" s="27" t="n">
        <f aca="false">P965-Q965</f>
        <v>60</v>
      </c>
      <c r="S965" s="28" t="n">
        <f aca="false">IF(P965=0,0,R965/P965)</f>
        <v>0.535714285714286</v>
      </c>
      <c r="T965" s="28" t="n">
        <v>0</v>
      </c>
    </row>
    <row r="966" customFormat="false" ht="15" hidden="false" customHeight="false" outlineLevel="0" collapsed="false">
      <c r="A966" s="19" t="n">
        <v>965</v>
      </c>
      <c r="B966" s="13" t="s">
        <v>1308</v>
      </c>
      <c r="C966" s="20" t="n">
        <v>45967</v>
      </c>
      <c r="D966" s="20" t="n">
        <v>45967</v>
      </c>
      <c r="E966" s="13" t="s">
        <v>179</v>
      </c>
      <c r="F966" s="13" t="s">
        <v>437</v>
      </c>
      <c r="G966" s="13" t="s">
        <v>177</v>
      </c>
      <c r="H966" s="13" t="s">
        <v>153</v>
      </c>
      <c r="I966" s="15" t="s">
        <v>154</v>
      </c>
      <c r="J966" s="15" t="s">
        <v>172</v>
      </c>
      <c r="K966" s="15" t="s">
        <v>195</v>
      </c>
      <c r="L966" s="15" t="s">
        <v>230</v>
      </c>
      <c r="M966" s="21" t="n">
        <v>2</v>
      </c>
      <c r="N966" s="22" t="n">
        <v>45</v>
      </c>
      <c r="O966" s="22" t="n">
        <v>24</v>
      </c>
      <c r="P966" s="22" t="n">
        <f aca="false">ROUND(M966*N966*(1-T966),2)</f>
        <v>90</v>
      </c>
      <c r="Q966" s="22" t="n">
        <f aca="false">ROUND(M966*O966,2)</f>
        <v>48</v>
      </c>
      <c r="R966" s="22" t="n">
        <f aca="false">P966-Q966</f>
        <v>42</v>
      </c>
      <c r="S966" s="23" t="n">
        <f aca="false">IF(P966=0,0,R966/P966)</f>
        <v>0.466666666666667</v>
      </c>
      <c r="T966" s="23" t="n">
        <v>0</v>
      </c>
    </row>
    <row r="967" customFormat="false" ht="15" hidden="false" customHeight="false" outlineLevel="0" collapsed="false">
      <c r="A967" s="24" t="n">
        <v>966</v>
      </c>
      <c r="B967" s="9" t="s">
        <v>1309</v>
      </c>
      <c r="C967" s="25" t="n">
        <v>45967</v>
      </c>
      <c r="D967" s="25" t="n">
        <v>45971</v>
      </c>
      <c r="E967" s="9" t="s">
        <v>167</v>
      </c>
      <c r="F967" s="9" t="s">
        <v>435</v>
      </c>
      <c r="G967" s="9" t="s">
        <v>177</v>
      </c>
      <c r="H967" s="9" t="s">
        <v>153</v>
      </c>
      <c r="I967" s="17" t="s">
        <v>181</v>
      </c>
      <c r="J967" s="17" t="s">
        <v>155</v>
      </c>
      <c r="K967" s="17" t="s">
        <v>288</v>
      </c>
      <c r="L967" s="17" t="s">
        <v>312</v>
      </c>
      <c r="M967" s="26" t="n">
        <v>3</v>
      </c>
      <c r="N967" s="27" t="n">
        <v>75</v>
      </c>
      <c r="O967" s="27" t="n">
        <v>38</v>
      </c>
      <c r="P967" s="27" t="n">
        <f aca="false">ROUND(M967*N967*(1-T967),2)</f>
        <v>225</v>
      </c>
      <c r="Q967" s="27" t="n">
        <f aca="false">ROUND(M967*O967,2)</f>
        <v>114</v>
      </c>
      <c r="R967" s="27" t="n">
        <f aca="false">P967-Q967</f>
        <v>111</v>
      </c>
      <c r="S967" s="28" t="n">
        <f aca="false">IF(P967=0,0,R967/P967)</f>
        <v>0.493333333333333</v>
      </c>
      <c r="T967" s="28" t="n">
        <v>0</v>
      </c>
    </row>
    <row r="968" customFormat="false" ht="15" hidden="false" customHeight="false" outlineLevel="0" collapsed="false">
      <c r="A968" s="19" t="n">
        <v>967</v>
      </c>
      <c r="B968" s="13" t="s">
        <v>1309</v>
      </c>
      <c r="C968" s="20" t="n">
        <v>45967</v>
      </c>
      <c r="D968" s="20" t="n">
        <v>45971</v>
      </c>
      <c r="E968" s="13" t="s">
        <v>167</v>
      </c>
      <c r="F968" s="13" t="s">
        <v>435</v>
      </c>
      <c r="G968" s="13" t="s">
        <v>177</v>
      </c>
      <c r="H968" s="13" t="s">
        <v>153</v>
      </c>
      <c r="I968" s="15" t="s">
        <v>181</v>
      </c>
      <c r="J968" s="15" t="s">
        <v>172</v>
      </c>
      <c r="K968" s="15" t="s">
        <v>204</v>
      </c>
      <c r="L968" s="15" t="s">
        <v>341</v>
      </c>
      <c r="M968" s="21" t="n">
        <v>5</v>
      </c>
      <c r="N968" s="22" t="n">
        <v>68</v>
      </c>
      <c r="O968" s="22" t="n">
        <v>36</v>
      </c>
      <c r="P968" s="22" t="n">
        <f aca="false">ROUND(M968*N968*(1-T968),2)</f>
        <v>306</v>
      </c>
      <c r="Q968" s="22" t="n">
        <f aca="false">ROUND(M968*O968,2)</f>
        <v>180</v>
      </c>
      <c r="R968" s="22" t="n">
        <f aca="false">P968-Q968</f>
        <v>126</v>
      </c>
      <c r="S968" s="23" t="n">
        <f aca="false">IF(P968=0,0,R968/P968)</f>
        <v>0.411764705882353</v>
      </c>
      <c r="T968" s="23" t="n">
        <v>0.1</v>
      </c>
    </row>
    <row r="969" customFormat="false" ht="15" hidden="false" customHeight="false" outlineLevel="0" collapsed="false">
      <c r="A969" s="24" t="n">
        <v>968</v>
      </c>
      <c r="B969" s="9" t="s">
        <v>1310</v>
      </c>
      <c r="C969" s="25" t="n">
        <v>45967</v>
      </c>
      <c r="D969" s="25" t="n">
        <v>45972</v>
      </c>
      <c r="E969" s="9" t="s">
        <v>150</v>
      </c>
      <c r="F969" s="9" t="s">
        <v>1311</v>
      </c>
      <c r="G969" s="9" t="s">
        <v>177</v>
      </c>
      <c r="H969" s="9" t="s">
        <v>208</v>
      </c>
      <c r="I969" s="17" t="s">
        <v>219</v>
      </c>
      <c r="J969" s="17" t="s">
        <v>155</v>
      </c>
      <c r="K969" s="17" t="s">
        <v>156</v>
      </c>
      <c r="L969" s="17" t="s">
        <v>157</v>
      </c>
      <c r="M969" s="26" t="n">
        <v>2</v>
      </c>
      <c r="N969" s="27" t="n">
        <v>295</v>
      </c>
      <c r="O969" s="27" t="n">
        <v>235</v>
      </c>
      <c r="P969" s="27" t="n">
        <f aca="false">ROUND(M969*N969*(1-T969),2)</f>
        <v>413</v>
      </c>
      <c r="Q969" s="27" t="n">
        <f aca="false">ROUND(M969*O969,2)</f>
        <v>470</v>
      </c>
      <c r="R969" s="27" t="n">
        <f aca="false">P969-Q969</f>
        <v>-57</v>
      </c>
      <c r="S969" s="28" t="n">
        <f aca="false">IF(P969=0,0,R969/P969)</f>
        <v>-0.138014527845036</v>
      </c>
      <c r="T969" s="28" t="n">
        <v>0.3</v>
      </c>
    </row>
    <row r="970" customFormat="false" ht="15" hidden="false" customHeight="false" outlineLevel="0" collapsed="false">
      <c r="A970" s="19" t="n">
        <v>969</v>
      </c>
      <c r="B970" s="13" t="s">
        <v>1312</v>
      </c>
      <c r="C970" s="20" t="n">
        <v>45967</v>
      </c>
      <c r="D970" s="20" t="n">
        <v>45970</v>
      </c>
      <c r="E970" s="13" t="s">
        <v>167</v>
      </c>
      <c r="F970" s="13" t="s">
        <v>602</v>
      </c>
      <c r="G970" s="13" t="s">
        <v>177</v>
      </c>
      <c r="H970" s="13" t="s">
        <v>186</v>
      </c>
      <c r="I970" s="15" t="s">
        <v>477</v>
      </c>
      <c r="J970" s="15" t="s">
        <v>155</v>
      </c>
      <c r="K970" s="15" t="s">
        <v>164</v>
      </c>
      <c r="L970" s="15" t="s">
        <v>257</v>
      </c>
      <c r="M970" s="21" t="n">
        <v>1</v>
      </c>
      <c r="N970" s="22" t="n">
        <v>560</v>
      </c>
      <c r="O970" s="22" t="n">
        <v>445</v>
      </c>
      <c r="P970" s="22" t="n">
        <f aca="false">ROUND(M970*N970*(1-T970),2)</f>
        <v>392</v>
      </c>
      <c r="Q970" s="22" t="n">
        <f aca="false">ROUND(M970*O970,2)</f>
        <v>445</v>
      </c>
      <c r="R970" s="22" t="n">
        <f aca="false">P970-Q970</f>
        <v>-53</v>
      </c>
      <c r="S970" s="23" t="n">
        <f aca="false">IF(P970=0,0,R970/P970)</f>
        <v>-0.135204081632653</v>
      </c>
      <c r="T970" s="23" t="n">
        <v>0.3</v>
      </c>
    </row>
    <row r="971" customFormat="false" ht="15" hidden="false" customHeight="false" outlineLevel="0" collapsed="false">
      <c r="A971" s="24" t="n">
        <v>970</v>
      </c>
      <c r="B971" s="9" t="s">
        <v>1313</v>
      </c>
      <c r="C971" s="25" t="n">
        <v>45967</v>
      </c>
      <c r="D971" s="25" t="n">
        <v>45971</v>
      </c>
      <c r="E971" s="9" t="s">
        <v>150</v>
      </c>
      <c r="F971" s="9" t="s">
        <v>162</v>
      </c>
      <c r="G971" s="9" t="s">
        <v>152</v>
      </c>
      <c r="H971" s="9" t="s">
        <v>153</v>
      </c>
      <c r="I971" s="17" t="s">
        <v>154</v>
      </c>
      <c r="J971" s="17" t="s">
        <v>155</v>
      </c>
      <c r="K971" s="17" t="s">
        <v>288</v>
      </c>
      <c r="L971" s="17" t="s">
        <v>312</v>
      </c>
      <c r="M971" s="26" t="n">
        <v>1</v>
      </c>
      <c r="N971" s="27" t="n">
        <v>75</v>
      </c>
      <c r="O971" s="27" t="n">
        <v>38</v>
      </c>
      <c r="P971" s="27" t="n">
        <f aca="false">ROUND(M971*N971*(1-T971),2)</f>
        <v>75</v>
      </c>
      <c r="Q971" s="27" t="n">
        <f aca="false">ROUND(M971*O971,2)</f>
        <v>38</v>
      </c>
      <c r="R971" s="27" t="n">
        <f aca="false">P971-Q971</f>
        <v>37</v>
      </c>
      <c r="S971" s="28" t="n">
        <f aca="false">IF(P971=0,0,R971/P971)</f>
        <v>0.493333333333333</v>
      </c>
      <c r="T971" s="28" t="n">
        <v>0</v>
      </c>
    </row>
    <row r="972" customFormat="false" ht="15" hidden="false" customHeight="false" outlineLevel="0" collapsed="false">
      <c r="A972" s="19" t="n">
        <v>971</v>
      </c>
      <c r="B972" s="13" t="s">
        <v>1314</v>
      </c>
      <c r="C972" s="20" t="n">
        <v>45967</v>
      </c>
      <c r="D972" s="20" t="n">
        <v>45968</v>
      </c>
      <c r="E972" s="13" t="s">
        <v>184</v>
      </c>
      <c r="F972" s="13" t="s">
        <v>859</v>
      </c>
      <c r="G972" s="13" t="s">
        <v>177</v>
      </c>
      <c r="H972" s="13" t="s">
        <v>208</v>
      </c>
      <c r="I972" s="15" t="s">
        <v>242</v>
      </c>
      <c r="J972" s="15" t="s">
        <v>158</v>
      </c>
      <c r="K972" s="15" t="s">
        <v>159</v>
      </c>
      <c r="L972" s="15" t="s">
        <v>160</v>
      </c>
      <c r="M972" s="21" t="n">
        <v>3</v>
      </c>
      <c r="N972" s="22" t="n">
        <v>389</v>
      </c>
      <c r="O972" s="22" t="n">
        <v>235</v>
      </c>
      <c r="P972" s="22" t="n">
        <f aca="false">ROUND(M972*N972*(1-T972),2)</f>
        <v>1167</v>
      </c>
      <c r="Q972" s="22" t="n">
        <f aca="false">ROUND(M972*O972,2)</f>
        <v>705</v>
      </c>
      <c r="R972" s="22" t="n">
        <f aca="false">P972-Q972</f>
        <v>462</v>
      </c>
      <c r="S972" s="23" t="n">
        <f aca="false">IF(P972=0,0,R972/P972)</f>
        <v>0.395886889460154</v>
      </c>
      <c r="T972" s="23" t="n">
        <v>0</v>
      </c>
    </row>
    <row r="973" customFormat="false" ht="15" hidden="false" customHeight="false" outlineLevel="0" collapsed="false">
      <c r="A973" s="24" t="n">
        <v>972</v>
      </c>
      <c r="B973" s="9" t="s">
        <v>1315</v>
      </c>
      <c r="C973" s="25" t="n">
        <v>45967</v>
      </c>
      <c r="D973" s="25" t="n">
        <v>45973</v>
      </c>
      <c r="E973" s="9" t="s">
        <v>150</v>
      </c>
      <c r="F973" s="9" t="s">
        <v>517</v>
      </c>
      <c r="G973" s="9" t="s">
        <v>177</v>
      </c>
      <c r="H973" s="9" t="s">
        <v>208</v>
      </c>
      <c r="I973" s="17" t="s">
        <v>242</v>
      </c>
      <c r="J973" s="17" t="s">
        <v>155</v>
      </c>
      <c r="K973" s="17" t="s">
        <v>215</v>
      </c>
      <c r="L973" s="17" t="s">
        <v>216</v>
      </c>
      <c r="M973" s="26" t="n">
        <v>6</v>
      </c>
      <c r="N973" s="27" t="n">
        <v>210</v>
      </c>
      <c r="O973" s="27" t="n">
        <v>132</v>
      </c>
      <c r="P973" s="27" t="n">
        <f aca="false">ROUND(M973*N973*(1-T973),2)</f>
        <v>1260</v>
      </c>
      <c r="Q973" s="27" t="n">
        <f aca="false">ROUND(M973*O973,2)</f>
        <v>792</v>
      </c>
      <c r="R973" s="27" t="n">
        <f aca="false">P973-Q973</f>
        <v>468</v>
      </c>
      <c r="S973" s="28" t="n">
        <f aca="false">IF(P973=0,0,R973/P973)</f>
        <v>0.371428571428571</v>
      </c>
      <c r="T973" s="28" t="n">
        <v>0</v>
      </c>
    </row>
    <row r="974" customFormat="false" ht="15" hidden="false" customHeight="false" outlineLevel="0" collapsed="false">
      <c r="A974" s="19" t="n">
        <v>973</v>
      </c>
      <c r="B974" s="13" t="s">
        <v>1315</v>
      </c>
      <c r="C974" s="20" t="n">
        <v>45967</v>
      </c>
      <c r="D974" s="20" t="n">
        <v>45973</v>
      </c>
      <c r="E974" s="13" t="s">
        <v>150</v>
      </c>
      <c r="F974" s="13" t="s">
        <v>517</v>
      </c>
      <c r="G974" s="13" t="s">
        <v>177</v>
      </c>
      <c r="H974" s="13" t="s">
        <v>208</v>
      </c>
      <c r="I974" s="15" t="s">
        <v>242</v>
      </c>
      <c r="J974" s="15" t="s">
        <v>155</v>
      </c>
      <c r="K974" s="15" t="s">
        <v>156</v>
      </c>
      <c r="L974" s="15" t="s">
        <v>157</v>
      </c>
      <c r="M974" s="21" t="n">
        <v>7</v>
      </c>
      <c r="N974" s="22" t="n">
        <v>295</v>
      </c>
      <c r="O974" s="22" t="n">
        <v>235</v>
      </c>
      <c r="P974" s="22" t="n">
        <f aca="false">ROUND(M974*N974*(1-T974),2)</f>
        <v>1652</v>
      </c>
      <c r="Q974" s="22" t="n">
        <f aca="false">ROUND(M974*O974,2)</f>
        <v>1645</v>
      </c>
      <c r="R974" s="22" t="n">
        <f aca="false">P974-Q974</f>
        <v>7</v>
      </c>
      <c r="S974" s="23" t="n">
        <f aca="false">IF(P974=0,0,R974/P974)</f>
        <v>0.00423728813559322</v>
      </c>
      <c r="T974" s="23" t="n">
        <v>0.2</v>
      </c>
    </row>
    <row r="975" customFormat="false" ht="15" hidden="false" customHeight="false" outlineLevel="0" collapsed="false">
      <c r="A975" s="24" t="n">
        <v>974</v>
      </c>
      <c r="B975" s="9" t="s">
        <v>1316</v>
      </c>
      <c r="C975" s="25" t="n">
        <v>45968</v>
      </c>
      <c r="D975" s="25" t="n">
        <v>45968</v>
      </c>
      <c r="E975" s="9" t="s">
        <v>179</v>
      </c>
      <c r="F975" s="9" t="s">
        <v>338</v>
      </c>
      <c r="G975" s="9" t="s">
        <v>169</v>
      </c>
      <c r="H975" s="9" t="s">
        <v>208</v>
      </c>
      <c r="I975" s="17" t="s">
        <v>242</v>
      </c>
      <c r="J975" s="17" t="s">
        <v>155</v>
      </c>
      <c r="K975" s="17" t="s">
        <v>164</v>
      </c>
      <c r="L975" s="17" t="s">
        <v>257</v>
      </c>
      <c r="M975" s="26" t="n">
        <v>2</v>
      </c>
      <c r="N975" s="27" t="n">
        <v>560</v>
      </c>
      <c r="O975" s="27" t="n">
        <v>445</v>
      </c>
      <c r="P975" s="27" t="n">
        <f aca="false">ROUND(M975*N975*(1-T975),2)</f>
        <v>840</v>
      </c>
      <c r="Q975" s="27" t="n">
        <f aca="false">ROUND(M975*O975,2)</f>
        <v>890</v>
      </c>
      <c r="R975" s="27" t="n">
        <f aca="false">P975-Q975</f>
        <v>-50</v>
      </c>
      <c r="S975" s="28" t="n">
        <f aca="false">IF(P975=0,0,R975/P975)</f>
        <v>-0.0595238095238095</v>
      </c>
      <c r="T975" s="28" t="n">
        <v>0.25</v>
      </c>
    </row>
    <row r="976" customFormat="false" ht="15" hidden="false" customHeight="false" outlineLevel="0" collapsed="false">
      <c r="A976" s="19" t="n">
        <v>975</v>
      </c>
      <c r="B976" s="13" t="s">
        <v>1317</v>
      </c>
      <c r="C976" s="20" t="n">
        <v>45968</v>
      </c>
      <c r="D976" s="20" t="n">
        <v>45968</v>
      </c>
      <c r="E976" s="13" t="s">
        <v>179</v>
      </c>
      <c r="F976" s="13" t="s">
        <v>554</v>
      </c>
      <c r="G976" s="13" t="s">
        <v>169</v>
      </c>
      <c r="H976" s="13" t="s">
        <v>208</v>
      </c>
      <c r="I976" s="15" t="s">
        <v>247</v>
      </c>
      <c r="J976" s="15" t="s">
        <v>155</v>
      </c>
      <c r="K976" s="15" t="s">
        <v>215</v>
      </c>
      <c r="L976" s="15" t="s">
        <v>216</v>
      </c>
      <c r="M976" s="21" t="n">
        <v>2</v>
      </c>
      <c r="N976" s="22" t="n">
        <v>210</v>
      </c>
      <c r="O976" s="22" t="n">
        <v>132</v>
      </c>
      <c r="P976" s="22" t="n">
        <f aca="false">ROUND(M976*N976*(1-T976),2)</f>
        <v>399</v>
      </c>
      <c r="Q976" s="22" t="n">
        <f aca="false">ROUND(M976*O976,2)</f>
        <v>264</v>
      </c>
      <c r="R976" s="22" t="n">
        <f aca="false">P976-Q976</f>
        <v>135</v>
      </c>
      <c r="S976" s="23" t="n">
        <f aca="false">IF(P976=0,0,R976/P976)</f>
        <v>0.338345864661654</v>
      </c>
      <c r="T976" s="23" t="n">
        <v>0.05</v>
      </c>
    </row>
    <row r="977" customFormat="false" ht="15" hidden="false" customHeight="false" outlineLevel="0" collapsed="false">
      <c r="A977" s="24" t="n">
        <v>976</v>
      </c>
      <c r="B977" s="9" t="s">
        <v>1317</v>
      </c>
      <c r="C977" s="25" t="n">
        <v>45968</v>
      </c>
      <c r="D977" s="25" t="n">
        <v>45968</v>
      </c>
      <c r="E977" s="9" t="s">
        <v>179</v>
      </c>
      <c r="F977" s="9" t="s">
        <v>554</v>
      </c>
      <c r="G977" s="9" t="s">
        <v>169</v>
      </c>
      <c r="H977" s="9" t="s">
        <v>208</v>
      </c>
      <c r="I977" s="17" t="s">
        <v>247</v>
      </c>
      <c r="J977" s="17" t="s">
        <v>158</v>
      </c>
      <c r="K977" s="17" t="s">
        <v>159</v>
      </c>
      <c r="L977" s="17" t="s">
        <v>182</v>
      </c>
      <c r="M977" s="26" t="n">
        <v>4</v>
      </c>
      <c r="N977" s="27" t="n">
        <v>115</v>
      </c>
      <c r="O977" s="27" t="n">
        <v>52</v>
      </c>
      <c r="P977" s="27" t="n">
        <f aca="false">ROUND(M977*N977*(1-T977),2)</f>
        <v>460</v>
      </c>
      <c r="Q977" s="27" t="n">
        <f aca="false">ROUND(M977*O977,2)</f>
        <v>208</v>
      </c>
      <c r="R977" s="27" t="n">
        <f aca="false">P977-Q977</f>
        <v>252</v>
      </c>
      <c r="S977" s="28" t="n">
        <f aca="false">IF(P977=0,0,R977/P977)</f>
        <v>0.547826086956522</v>
      </c>
      <c r="T977" s="28" t="n">
        <v>0</v>
      </c>
    </row>
    <row r="978" customFormat="false" ht="15" hidden="false" customHeight="false" outlineLevel="0" collapsed="false">
      <c r="A978" s="19" t="n">
        <v>977</v>
      </c>
      <c r="B978" s="13" t="s">
        <v>1318</v>
      </c>
      <c r="C978" s="20" t="n">
        <v>45968</v>
      </c>
      <c r="D978" s="20" t="n">
        <v>45972</v>
      </c>
      <c r="E978" s="13" t="s">
        <v>150</v>
      </c>
      <c r="F978" s="13" t="s">
        <v>671</v>
      </c>
      <c r="G978" s="13" t="s">
        <v>169</v>
      </c>
      <c r="H978" s="13" t="s">
        <v>153</v>
      </c>
      <c r="I978" s="15" t="s">
        <v>181</v>
      </c>
      <c r="J978" s="15" t="s">
        <v>172</v>
      </c>
      <c r="K978" s="15" t="s">
        <v>191</v>
      </c>
      <c r="L978" s="15" t="s">
        <v>192</v>
      </c>
      <c r="M978" s="21" t="n">
        <v>4</v>
      </c>
      <c r="N978" s="22" t="n">
        <v>28</v>
      </c>
      <c r="O978" s="22" t="n">
        <v>13</v>
      </c>
      <c r="P978" s="22" t="n">
        <f aca="false">ROUND(M978*N978*(1-T978),2)</f>
        <v>112</v>
      </c>
      <c r="Q978" s="22" t="n">
        <f aca="false">ROUND(M978*O978,2)</f>
        <v>52</v>
      </c>
      <c r="R978" s="22" t="n">
        <f aca="false">P978-Q978</f>
        <v>60</v>
      </c>
      <c r="S978" s="23" t="n">
        <f aca="false">IF(P978=0,0,R978/P978)</f>
        <v>0.535714285714286</v>
      </c>
      <c r="T978" s="23" t="n">
        <v>0</v>
      </c>
    </row>
    <row r="979" customFormat="false" ht="15" hidden="false" customHeight="false" outlineLevel="0" collapsed="false">
      <c r="A979" s="24" t="n">
        <v>978</v>
      </c>
      <c r="B979" s="9" t="s">
        <v>1319</v>
      </c>
      <c r="C979" s="25" t="n">
        <v>45968</v>
      </c>
      <c r="D979" s="25" t="n">
        <v>45971</v>
      </c>
      <c r="E979" s="9" t="s">
        <v>167</v>
      </c>
      <c r="F979" s="9" t="s">
        <v>241</v>
      </c>
      <c r="G979" s="9" t="s">
        <v>177</v>
      </c>
      <c r="H979" s="9" t="s">
        <v>170</v>
      </c>
      <c r="I979" s="17" t="s">
        <v>271</v>
      </c>
      <c r="J979" s="17" t="s">
        <v>172</v>
      </c>
      <c r="K979" s="17" t="s">
        <v>195</v>
      </c>
      <c r="L979" s="17" t="s">
        <v>196</v>
      </c>
      <c r="M979" s="26" t="n">
        <v>8</v>
      </c>
      <c r="N979" s="27" t="n">
        <v>58</v>
      </c>
      <c r="O979" s="27" t="n">
        <v>31</v>
      </c>
      <c r="P979" s="27" t="n">
        <f aca="false">ROUND(M979*N979*(1-T979),2)</f>
        <v>464</v>
      </c>
      <c r="Q979" s="27" t="n">
        <f aca="false">ROUND(M979*O979,2)</f>
        <v>248</v>
      </c>
      <c r="R979" s="27" t="n">
        <f aca="false">P979-Q979</f>
        <v>216</v>
      </c>
      <c r="S979" s="28" t="n">
        <f aca="false">IF(P979=0,0,R979/P979)</f>
        <v>0.46551724137931</v>
      </c>
      <c r="T979" s="28" t="n">
        <v>0</v>
      </c>
    </row>
    <row r="980" customFormat="false" ht="15" hidden="false" customHeight="false" outlineLevel="0" collapsed="false">
      <c r="A980" s="19" t="n">
        <v>979</v>
      </c>
      <c r="B980" s="13" t="s">
        <v>1320</v>
      </c>
      <c r="C980" s="20" t="n">
        <v>45968</v>
      </c>
      <c r="D980" s="20" t="n">
        <v>45968</v>
      </c>
      <c r="E980" s="13" t="s">
        <v>179</v>
      </c>
      <c r="F980" s="13" t="s">
        <v>471</v>
      </c>
      <c r="G980" s="13" t="s">
        <v>177</v>
      </c>
      <c r="H980" s="13" t="s">
        <v>153</v>
      </c>
      <c r="I980" s="15" t="s">
        <v>154</v>
      </c>
      <c r="J980" s="15" t="s">
        <v>158</v>
      </c>
      <c r="K980" s="15" t="s">
        <v>243</v>
      </c>
      <c r="L980" s="15" t="s">
        <v>244</v>
      </c>
      <c r="M980" s="21" t="n">
        <v>5</v>
      </c>
      <c r="N980" s="22" t="n">
        <v>980</v>
      </c>
      <c r="O980" s="22" t="n">
        <v>610</v>
      </c>
      <c r="P980" s="22" t="n">
        <f aca="false">ROUND(M980*N980*(1-T980),2)</f>
        <v>4655</v>
      </c>
      <c r="Q980" s="22" t="n">
        <f aca="false">ROUND(M980*O980,2)</f>
        <v>3050</v>
      </c>
      <c r="R980" s="22" t="n">
        <f aca="false">P980-Q980</f>
        <v>1605</v>
      </c>
      <c r="S980" s="23" t="n">
        <f aca="false">IF(P980=0,0,R980/P980)</f>
        <v>0.344790547798067</v>
      </c>
      <c r="T980" s="23" t="n">
        <v>0.05</v>
      </c>
    </row>
    <row r="981" customFormat="false" ht="15" hidden="false" customHeight="false" outlineLevel="0" collapsed="false">
      <c r="A981" s="24" t="n">
        <v>980</v>
      </c>
      <c r="B981" s="9" t="s">
        <v>1321</v>
      </c>
      <c r="C981" s="25" t="n">
        <v>45969</v>
      </c>
      <c r="D981" s="25" t="n">
        <v>45974</v>
      </c>
      <c r="E981" s="9" t="s">
        <v>150</v>
      </c>
      <c r="F981" s="9" t="s">
        <v>235</v>
      </c>
      <c r="G981" s="9" t="s">
        <v>177</v>
      </c>
      <c r="H981" s="9" t="s">
        <v>153</v>
      </c>
      <c r="I981" s="17" t="s">
        <v>163</v>
      </c>
      <c r="J981" s="17" t="s">
        <v>172</v>
      </c>
      <c r="K981" s="17" t="s">
        <v>195</v>
      </c>
      <c r="L981" s="17" t="s">
        <v>230</v>
      </c>
      <c r="M981" s="26" t="n">
        <v>5</v>
      </c>
      <c r="N981" s="27" t="n">
        <v>45</v>
      </c>
      <c r="O981" s="27" t="n">
        <v>24</v>
      </c>
      <c r="P981" s="27" t="n">
        <f aca="false">ROUND(M981*N981*(1-T981),2)</f>
        <v>225</v>
      </c>
      <c r="Q981" s="27" t="n">
        <f aca="false">ROUND(M981*O981,2)</f>
        <v>120</v>
      </c>
      <c r="R981" s="27" t="n">
        <f aca="false">P981-Q981</f>
        <v>105</v>
      </c>
      <c r="S981" s="28" t="n">
        <f aca="false">IF(P981=0,0,R981/P981)</f>
        <v>0.466666666666667</v>
      </c>
      <c r="T981" s="28" t="n">
        <v>0</v>
      </c>
    </row>
    <row r="982" customFormat="false" ht="15" hidden="false" customHeight="false" outlineLevel="0" collapsed="false">
      <c r="A982" s="19" t="n">
        <v>981</v>
      </c>
      <c r="B982" s="13" t="s">
        <v>1321</v>
      </c>
      <c r="C982" s="20" t="n">
        <v>45969</v>
      </c>
      <c r="D982" s="20" t="n">
        <v>45974</v>
      </c>
      <c r="E982" s="13" t="s">
        <v>150</v>
      </c>
      <c r="F982" s="13" t="s">
        <v>235</v>
      </c>
      <c r="G982" s="13" t="s">
        <v>177</v>
      </c>
      <c r="H982" s="13" t="s">
        <v>153</v>
      </c>
      <c r="I982" s="15" t="s">
        <v>163</v>
      </c>
      <c r="J982" s="15" t="s">
        <v>155</v>
      </c>
      <c r="K982" s="15" t="s">
        <v>288</v>
      </c>
      <c r="L982" s="15" t="s">
        <v>289</v>
      </c>
      <c r="M982" s="21" t="n">
        <v>2</v>
      </c>
      <c r="N982" s="22" t="n">
        <v>185</v>
      </c>
      <c r="O982" s="22" t="n">
        <v>110</v>
      </c>
      <c r="P982" s="22" t="n">
        <f aca="false">ROUND(M982*N982*(1-T982),2)</f>
        <v>351.5</v>
      </c>
      <c r="Q982" s="22" t="n">
        <f aca="false">ROUND(M982*O982,2)</f>
        <v>220</v>
      </c>
      <c r="R982" s="22" t="n">
        <f aca="false">P982-Q982</f>
        <v>131.5</v>
      </c>
      <c r="S982" s="23" t="n">
        <f aca="false">IF(P982=0,0,R982/P982)</f>
        <v>0.374110953058322</v>
      </c>
      <c r="T982" s="23" t="n">
        <v>0.05</v>
      </c>
    </row>
    <row r="983" customFormat="false" ht="15" hidden="false" customHeight="false" outlineLevel="0" collapsed="false">
      <c r="A983" s="24" t="n">
        <v>982</v>
      </c>
      <c r="B983" s="9" t="s">
        <v>1322</v>
      </c>
      <c r="C983" s="25" t="n">
        <v>45969</v>
      </c>
      <c r="D983" s="25" t="n">
        <v>45973</v>
      </c>
      <c r="E983" s="9" t="s">
        <v>150</v>
      </c>
      <c r="F983" s="9" t="s">
        <v>530</v>
      </c>
      <c r="G983" s="9" t="s">
        <v>177</v>
      </c>
      <c r="H983" s="9" t="s">
        <v>208</v>
      </c>
      <c r="I983" s="17" t="s">
        <v>209</v>
      </c>
      <c r="J983" s="17" t="s">
        <v>158</v>
      </c>
      <c r="K983" s="17" t="s">
        <v>159</v>
      </c>
      <c r="L983" s="17" t="s">
        <v>248</v>
      </c>
      <c r="M983" s="26" t="n">
        <v>4</v>
      </c>
      <c r="N983" s="27" t="n">
        <v>165</v>
      </c>
      <c r="O983" s="27" t="n">
        <v>78</v>
      </c>
      <c r="P983" s="27" t="n">
        <f aca="false">ROUND(M983*N983*(1-T983),2)</f>
        <v>660</v>
      </c>
      <c r="Q983" s="27" t="n">
        <f aca="false">ROUND(M983*O983,2)</f>
        <v>312</v>
      </c>
      <c r="R983" s="27" t="n">
        <f aca="false">P983-Q983</f>
        <v>348</v>
      </c>
      <c r="S983" s="28" t="n">
        <f aca="false">IF(P983=0,0,R983/P983)</f>
        <v>0.527272727272727</v>
      </c>
      <c r="T983" s="28" t="n">
        <v>0</v>
      </c>
    </row>
    <row r="984" customFormat="false" ht="15" hidden="false" customHeight="false" outlineLevel="0" collapsed="false">
      <c r="A984" s="19" t="n">
        <v>983</v>
      </c>
      <c r="B984" s="13" t="s">
        <v>1323</v>
      </c>
      <c r="C984" s="20" t="n">
        <v>45969</v>
      </c>
      <c r="D984" s="20" t="n">
        <v>45973</v>
      </c>
      <c r="E984" s="13" t="s">
        <v>167</v>
      </c>
      <c r="F984" s="13" t="s">
        <v>322</v>
      </c>
      <c r="G984" s="13" t="s">
        <v>152</v>
      </c>
      <c r="H984" s="13" t="s">
        <v>153</v>
      </c>
      <c r="I984" s="15" t="s">
        <v>233</v>
      </c>
      <c r="J984" s="15" t="s">
        <v>158</v>
      </c>
      <c r="K984" s="15" t="s">
        <v>159</v>
      </c>
      <c r="L984" s="15" t="s">
        <v>248</v>
      </c>
      <c r="M984" s="21" t="n">
        <v>6</v>
      </c>
      <c r="N984" s="22" t="n">
        <v>165</v>
      </c>
      <c r="O984" s="22" t="n">
        <v>78</v>
      </c>
      <c r="P984" s="22" t="n">
        <f aca="false">ROUND(M984*N984*(1-T984),2)</f>
        <v>990</v>
      </c>
      <c r="Q984" s="22" t="n">
        <f aca="false">ROUND(M984*O984,2)</f>
        <v>468</v>
      </c>
      <c r="R984" s="22" t="n">
        <f aca="false">P984-Q984</f>
        <v>522</v>
      </c>
      <c r="S984" s="23" t="n">
        <f aca="false">IF(P984=0,0,R984/P984)</f>
        <v>0.527272727272727</v>
      </c>
      <c r="T984" s="23" t="n">
        <v>0</v>
      </c>
    </row>
    <row r="985" customFormat="false" ht="15" hidden="false" customHeight="false" outlineLevel="0" collapsed="false">
      <c r="A985" s="24" t="n">
        <v>984</v>
      </c>
      <c r="B985" s="9" t="s">
        <v>1324</v>
      </c>
      <c r="C985" s="25" t="n">
        <v>45970</v>
      </c>
      <c r="D985" s="25" t="n">
        <v>45975</v>
      </c>
      <c r="E985" s="9" t="s">
        <v>150</v>
      </c>
      <c r="F985" s="9" t="s">
        <v>773</v>
      </c>
      <c r="G985" s="9" t="s">
        <v>177</v>
      </c>
      <c r="H985" s="9" t="s">
        <v>208</v>
      </c>
      <c r="I985" s="17" t="s">
        <v>242</v>
      </c>
      <c r="J985" s="17" t="s">
        <v>155</v>
      </c>
      <c r="K985" s="17" t="s">
        <v>215</v>
      </c>
      <c r="L985" s="17" t="s">
        <v>292</v>
      </c>
      <c r="M985" s="26" t="n">
        <v>1</v>
      </c>
      <c r="N985" s="27" t="n">
        <v>425</v>
      </c>
      <c r="O985" s="27" t="n">
        <v>265</v>
      </c>
      <c r="P985" s="27" t="n">
        <f aca="false">ROUND(M985*N985*(1-T985),2)</f>
        <v>425</v>
      </c>
      <c r="Q985" s="27" t="n">
        <f aca="false">ROUND(M985*O985,2)</f>
        <v>265</v>
      </c>
      <c r="R985" s="27" t="n">
        <f aca="false">P985-Q985</f>
        <v>160</v>
      </c>
      <c r="S985" s="28" t="n">
        <f aca="false">IF(P985=0,0,R985/P985)</f>
        <v>0.376470588235294</v>
      </c>
      <c r="T985" s="28" t="n">
        <v>0</v>
      </c>
    </row>
    <row r="986" customFormat="false" ht="15" hidden="false" customHeight="false" outlineLevel="0" collapsed="false">
      <c r="A986" s="19" t="n">
        <v>985</v>
      </c>
      <c r="B986" s="13" t="s">
        <v>1325</v>
      </c>
      <c r="C986" s="20" t="n">
        <v>45970</v>
      </c>
      <c r="D986" s="20" t="n">
        <v>45976</v>
      </c>
      <c r="E986" s="13" t="s">
        <v>150</v>
      </c>
      <c r="F986" s="13" t="s">
        <v>754</v>
      </c>
      <c r="G986" s="13" t="s">
        <v>169</v>
      </c>
      <c r="H986" s="13" t="s">
        <v>208</v>
      </c>
      <c r="I986" s="15" t="s">
        <v>242</v>
      </c>
      <c r="J986" s="15" t="s">
        <v>158</v>
      </c>
      <c r="K986" s="15" t="s">
        <v>210</v>
      </c>
      <c r="L986" s="15" t="s">
        <v>265</v>
      </c>
      <c r="M986" s="21" t="n">
        <v>1</v>
      </c>
      <c r="N986" s="22" t="n">
        <v>790</v>
      </c>
      <c r="O986" s="22" t="n">
        <v>645</v>
      </c>
      <c r="P986" s="22" t="n">
        <f aca="false">ROUND(M986*N986*(1-T986),2)</f>
        <v>632</v>
      </c>
      <c r="Q986" s="22" t="n">
        <f aca="false">ROUND(M986*O986,2)</f>
        <v>645</v>
      </c>
      <c r="R986" s="22" t="n">
        <f aca="false">P986-Q986</f>
        <v>-13</v>
      </c>
      <c r="S986" s="23" t="n">
        <f aca="false">IF(P986=0,0,R986/P986)</f>
        <v>-0.0205696202531646</v>
      </c>
      <c r="T986" s="23" t="n">
        <v>0.2</v>
      </c>
    </row>
    <row r="987" customFormat="false" ht="15" hidden="false" customHeight="false" outlineLevel="0" collapsed="false">
      <c r="A987" s="24" t="n">
        <v>986</v>
      </c>
      <c r="B987" s="9" t="s">
        <v>1326</v>
      </c>
      <c r="C987" s="25" t="n">
        <v>45970</v>
      </c>
      <c r="D987" s="25" t="n">
        <v>45976</v>
      </c>
      <c r="E987" s="9" t="s">
        <v>150</v>
      </c>
      <c r="F987" s="9" t="s">
        <v>1327</v>
      </c>
      <c r="G987" s="9" t="s">
        <v>169</v>
      </c>
      <c r="H987" s="9" t="s">
        <v>153</v>
      </c>
      <c r="I987" s="17" t="s">
        <v>154</v>
      </c>
      <c r="J987" s="17" t="s">
        <v>158</v>
      </c>
      <c r="K987" s="17" t="s">
        <v>243</v>
      </c>
      <c r="L987" s="17" t="s">
        <v>276</v>
      </c>
      <c r="M987" s="26" t="n">
        <v>1</v>
      </c>
      <c r="N987" s="27" t="n">
        <v>1250</v>
      </c>
      <c r="O987" s="27" t="n">
        <v>780</v>
      </c>
      <c r="P987" s="27" t="n">
        <f aca="false">ROUND(M987*N987*(1-T987),2)</f>
        <v>1187.5</v>
      </c>
      <c r="Q987" s="27" t="n">
        <f aca="false">ROUND(M987*O987,2)</f>
        <v>780</v>
      </c>
      <c r="R987" s="27" t="n">
        <f aca="false">P987-Q987</f>
        <v>407.5</v>
      </c>
      <c r="S987" s="28" t="n">
        <f aca="false">IF(P987=0,0,R987/P987)</f>
        <v>0.343157894736842</v>
      </c>
      <c r="T987" s="28" t="n">
        <v>0.05</v>
      </c>
    </row>
    <row r="988" customFormat="false" ht="15" hidden="false" customHeight="false" outlineLevel="0" collapsed="false">
      <c r="A988" s="19" t="n">
        <v>987</v>
      </c>
      <c r="B988" s="13" t="s">
        <v>1328</v>
      </c>
      <c r="C988" s="20" t="n">
        <v>45970</v>
      </c>
      <c r="D988" s="20" t="n">
        <v>45974</v>
      </c>
      <c r="E988" s="13" t="s">
        <v>150</v>
      </c>
      <c r="F988" s="13" t="s">
        <v>427</v>
      </c>
      <c r="G988" s="13" t="s">
        <v>177</v>
      </c>
      <c r="H988" s="13" t="s">
        <v>153</v>
      </c>
      <c r="I988" s="15" t="s">
        <v>233</v>
      </c>
      <c r="J988" s="15" t="s">
        <v>158</v>
      </c>
      <c r="K988" s="15" t="s">
        <v>243</v>
      </c>
      <c r="L988" s="15" t="s">
        <v>276</v>
      </c>
      <c r="M988" s="21" t="n">
        <v>3</v>
      </c>
      <c r="N988" s="22" t="n">
        <v>1250</v>
      </c>
      <c r="O988" s="22" t="n">
        <v>780</v>
      </c>
      <c r="P988" s="22" t="n">
        <f aca="false">ROUND(M988*N988*(1-T988),2)</f>
        <v>3750</v>
      </c>
      <c r="Q988" s="22" t="n">
        <f aca="false">ROUND(M988*O988,2)</f>
        <v>2340</v>
      </c>
      <c r="R988" s="22" t="n">
        <f aca="false">P988-Q988</f>
        <v>1410</v>
      </c>
      <c r="S988" s="23" t="n">
        <f aca="false">IF(P988=0,0,R988/P988)</f>
        <v>0.376</v>
      </c>
      <c r="T988" s="23" t="n">
        <v>0</v>
      </c>
    </row>
    <row r="989" customFormat="false" ht="15" hidden="false" customHeight="false" outlineLevel="0" collapsed="false">
      <c r="A989" s="24" t="n">
        <v>988</v>
      </c>
      <c r="B989" s="9" t="s">
        <v>1329</v>
      </c>
      <c r="C989" s="25" t="n">
        <v>45971</v>
      </c>
      <c r="D989" s="25" t="n">
        <v>45977</v>
      </c>
      <c r="E989" s="9" t="s">
        <v>150</v>
      </c>
      <c r="F989" s="9" t="s">
        <v>615</v>
      </c>
      <c r="G989" s="9" t="s">
        <v>177</v>
      </c>
      <c r="H989" s="9" t="s">
        <v>186</v>
      </c>
      <c r="I989" s="17" t="s">
        <v>203</v>
      </c>
      <c r="J989" s="17" t="s">
        <v>155</v>
      </c>
      <c r="K989" s="17" t="s">
        <v>215</v>
      </c>
      <c r="L989" s="17" t="s">
        <v>292</v>
      </c>
      <c r="M989" s="26" t="n">
        <v>4</v>
      </c>
      <c r="N989" s="27" t="n">
        <v>425</v>
      </c>
      <c r="O989" s="27" t="n">
        <v>265</v>
      </c>
      <c r="P989" s="27" t="n">
        <f aca="false">ROUND(M989*N989*(1-T989),2)</f>
        <v>1700</v>
      </c>
      <c r="Q989" s="27" t="n">
        <f aca="false">ROUND(M989*O989,2)</f>
        <v>1060</v>
      </c>
      <c r="R989" s="27" t="n">
        <f aca="false">P989-Q989</f>
        <v>640</v>
      </c>
      <c r="S989" s="28" t="n">
        <f aca="false">IF(P989=0,0,R989/P989)</f>
        <v>0.376470588235294</v>
      </c>
      <c r="T989" s="28" t="n">
        <v>0</v>
      </c>
    </row>
    <row r="990" customFormat="false" ht="15" hidden="false" customHeight="false" outlineLevel="0" collapsed="false">
      <c r="A990" s="19" t="n">
        <v>989</v>
      </c>
      <c r="B990" s="13" t="s">
        <v>1330</v>
      </c>
      <c r="C990" s="20" t="n">
        <v>45971</v>
      </c>
      <c r="D990" s="20" t="n">
        <v>45973</v>
      </c>
      <c r="E990" s="13" t="s">
        <v>184</v>
      </c>
      <c r="F990" s="13" t="s">
        <v>701</v>
      </c>
      <c r="G990" s="13" t="s">
        <v>177</v>
      </c>
      <c r="H990" s="13" t="s">
        <v>208</v>
      </c>
      <c r="I990" s="15" t="s">
        <v>242</v>
      </c>
      <c r="J990" s="15" t="s">
        <v>155</v>
      </c>
      <c r="K990" s="15" t="s">
        <v>288</v>
      </c>
      <c r="L990" s="15" t="s">
        <v>312</v>
      </c>
      <c r="M990" s="21" t="n">
        <v>1</v>
      </c>
      <c r="N990" s="22" t="n">
        <v>75</v>
      </c>
      <c r="O990" s="22" t="n">
        <v>38</v>
      </c>
      <c r="P990" s="22" t="n">
        <f aca="false">ROUND(M990*N990*(1-T990),2)</f>
        <v>75</v>
      </c>
      <c r="Q990" s="22" t="n">
        <f aca="false">ROUND(M990*O990,2)</f>
        <v>38</v>
      </c>
      <c r="R990" s="22" t="n">
        <f aca="false">P990-Q990</f>
        <v>37</v>
      </c>
      <c r="S990" s="23" t="n">
        <f aca="false">IF(P990=0,0,R990/P990)</f>
        <v>0.493333333333333</v>
      </c>
      <c r="T990" s="23" t="n">
        <v>0</v>
      </c>
    </row>
    <row r="991" customFormat="false" ht="15" hidden="false" customHeight="false" outlineLevel="0" collapsed="false">
      <c r="A991" s="24" t="n">
        <v>990</v>
      </c>
      <c r="B991" s="9" t="s">
        <v>1331</v>
      </c>
      <c r="C991" s="25" t="n">
        <v>45973</v>
      </c>
      <c r="D991" s="25" t="n">
        <v>45975</v>
      </c>
      <c r="E991" s="9" t="s">
        <v>167</v>
      </c>
      <c r="F991" s="9" t="s">
        <v>309</v>
      </c>
      <c r="G991" s="9" t="s">
        <v>169</v>
      </c>
      <c r="H991" s="9" t="s">
        <v>186</v>
      </c>
      <c r="I991" s="17" t="s">
        <v>203</v>
      </c>
      <c r="J991" s="17" t="s">
        <v>172</v>
      </c>
      <c r="K991" s="17" t="s">
        <v>305</v>
      </c>
      <c r="L991" s="17" t="s">
        <v>306</v>
      </c>
      <c r="M991" s="26" t="n">
        <v>2</v>
      </c>
      <c r="N991" s="27" t="n">
        <v>145</v>
      </c>
      <c r="O991" s="27" t="n">
        <v>88</v>
      </c>
      <c r="P991" s="27" t="n">
        <f aca="false">ROUND(M991*N991*(1-T991),2)</f>
        <v>290</v>
      </c>
      <c r="Q991" s="27" t="n">
        <f aca="false">ROUND(M991*O991,2)</f>
        <v>176</v>
      </c>
      <c r="R991" s="27" t="n">
        <f aca="false">P991-Q991</f>
        <v>114</v>
      </c>
      <c r="S991" s="28" t="n">
        <f aca="false">IF(P991=0,0,R991/P991)</f>
        <v>0.393103448275862</v>
      </c>
      <c r="T991" s="28" t="n">
        <v>0</v>
      </c>
    </row>
    <row r="992" customFormat="false" ht="15" hidden="false" customHeight="false" outlineLevel="0" collapsed="false">
      <c r="A992" s="19" t="n">
        <v>991</v>
      </c>
      <c r="B992" s="13" t="s">
        <v>1331</v>
      </c>
      <c r="C992" s="20" t="n">
        <v>45973</v>
      </c>
      <c r="D992" s="20" t="n">
        <v>45975</v>
      </c>
      <c r="E992" s="13" t="s">
        <v>167</v>
      </c>
      <c r="F992" s="13" t="s">
        <v>309</v>
      </c>
      <c r="G992" s="13" t="s">
        <v>169</v>
      </c>
      <c r="H992" s="13" t="s">
        <v>186</v>
      </c>
      <c r="I992" s="15" t="s">
        <v>203</v>
      </c>
      <c r="J992" s="15" t="s">
        <v>158</v>
      </c>
      <c r="K992" s="15" t="s">
        <v>210</v>
      </c>
      <c r="L992" s="15" t="s">
        <v>265</v>
      </c>
      <c r="M992" s="21" t="n">
        <v>3</v>
      </c>
      <c r="N992" s="22" t="n">
        <v>790</v>
      </c>
      <c r="O992" s="22" t="n">
        <v>645</v>
      </c>
      <c r="P992" s="22" t="n">
        <f aca="false">ROUND(M992*N992*(1-T992),2)</f>
        <v>1777.5</v>
      </c>
      <c r="Q992" s="22" t="n">
        <f aca="false">ROUND(M992*O992,2)</f>
        <v>1935</v>
      </c>
      <c r="R992" s="22" t="n">
        <f aca="false">P992-Q992</f>
        <v>-157.5</v>
      </c>
      <c r="S992" s="23" t="n">
        <f aca="false">IF(P992=0,0,R992/P992)</f>
        <v>-0.0886075949367089</v>
      </c>
      <c r="T992" s="23" t="n">
        <v>0.25</v>
      </c>
    </row>
    <row r="993" customFormat="false" ht="15" hidden="false" customHeight="false" outlineLevel="0" collapsed="false">
      <c r="A993" s="24" t="n">
        <v>992</v>
      </c>
      <c r="B993" s="9" t="s">
        <v>1332</v>
      </c>
      <c r="C993" s="25" t="n">
        <v>45973</v>
      </c>
      <c r="D993" s="25" t="n">
        <v>45975</v>
      </c>
      <c r="E993" s="9" t="s">
        <v>167</v>
      </c>
      <c r="F993" s="9" t="s">
        <v>419</v>
      </c>
      <c r="G993" s="9" t="s">
        <v>152</v>
      </c>
      <c r="H993" s="9" t="s">
        <v>153</v>
      </c>
      <c r="I993" s="17" t="s">
        <v>154</v>
      </c>
      <c r="J993" s="17" t="s">
        <v>172</v>
      </c>
      <c r="K993" s="17" t="s">
        <v>195</v>
      </c>
      <c r="L993" s="17" t="s">
        <v>230</v>
      </c>
      <c r="M993" s="26" t="n">
        <v>2</v>
      </c>
      <c r="N993" s="27" t="n">
        <v>45</v>
      </c>
      <c r="O993" s="27" t="n">
        <v>24</v>
      </c>
      <c r="P993" s="27" t="n">
        <f aca="false">ROUND(M993*N993*(1-T993),2)</f>
        <v>90</v>
      </c>
      <c r="Q993" s="27" t="n">
        <f aca="false">ROUND(M993*O993,2)</f>
        <v>48</v>
      </c>
      <c r="R993" s="27" t="n">
        <f aca="false">P993-Q993</f>
        <v>42</v>
      </c>
      <c r="S993" s="28" t="n">
        <f aca="false">IF(P993=0,0,R993/P993)</f>
        <v>0.466666666666667</v>
      </c>
      <c r="T993" s="28" t="n">
        <v>0</v>
      </c>
    </row>
    <row r="994" customFormat="false" ht="15" hidden="false" customHeight="false" outlineLevel="0" collapsed="false">
      <c r="A994" s="19" t="n">
        <v>993</v>
      </c>
      <c r="B994" s="13" t="s">
        <v>1332</v>
      </c>
      <c r="C994" s="20" t="n">
        <v>45973</v>
      </c>
      <c r="D994" s="20" t="n">
        <v>45975</v>
      </c>
      <c r="E994" s="13" t="s">
        <v>167</v>
      </c>
      <c r="F994" s="13" t="s">
        <v>419</v>
      </c>
      <c r="G994" s="13" t="s">
        <v>152</v>
      </c>
      <c r="H994" s="13" t="s">
        <v>153</v>
      </c>
      <c r="I994" s="15" t="s">
        <v>154</v>
      </c>
      <c r="J994" s="15" t="s">
        <v>155</v>
      </c>
      <c r="K994" s="15" t="s">
        <v>156</v>
      </c>
      <c r="L994" s="15" t="s">
        <v>157</v>
      </c>
      <c r="M994" s="21" t="n">
        <v>5</v>
      </c>
      <c r="N994" s="22" t="n">
        <v>295</v>
      </c>
      <c r="O994" s="22" t="n">
        <v>235</v>
      </c>
      <c r="P994" s="22" t="n">
        <f aca="false">ROUND(M994*N994*(1-T994),2)</f>
        <v>1180</v>
      </c>
      <c r="Q994" s="22" t="n">
        <f aca="false">ROUND(M994*O994,2)</f>
        <v>1175</v>
      </c>
      <c r="R994" s="22" t="n">
        <f aca="false">P994-Q994</f>
        <v>5</v>
      </c>
      <c r="S994" s="23" t="n">
        <f aca="false">IF(P994=0,0,R994/P994)</f>
        <v>0.00423728813559322</v>
      </c>
      <c r="T994" s="23" t="n">
        <v>0.2</v>
      </c>
    </row>
    <row r="995" customFormat="false" ht="15" hidden="false" customHeight="false" outlineLevel="0" collapsed="false">
      <c r="A995" s="24" t="n">
        <v>994</v>
      </c>
      <c r="B995" s="9" t="s">
        <v>1333</v>
      </c>
      <c r="C995" s="25" t="n">
        <v>45974</v>
      </c>
      <c r="D995" s="25" t="n">
        <v>45974</v>
      </c>
      <c r="E995" s="9" t="s">
        <v>179</v>
      </c>
      <c r="F995" s="9" t="s">
        <v>721</v>
      </c>
      <c r="G995" s="9" t="s">
        <v>177</v>
      </c>
      <c r="H995" s="9" t="s">
        <v>208</v>
      </c>
      <c r="I995" s="17" t="s">
        <v>219</v>
      </c>
      <c r="J995" s="17" t="s">
        <v>172</v>
      </c>
      <c r="K995" s="17" t="s">
        <v>173</v>
      </c>
      <c r="L995" s="17" t="s">
        <v>174</v>
      </c>
      <c r="M995" s="26" t="n">
        <v>2</v>
      </c>
      <c r="N995" s="27" t="n">
        <v>64</v>
      </c>
      <c r="O995" s="27" t="n">
        <v>49</v>
      </c>
      <c r="P995" s="27" t="n">
        <f aca="false">ROUND(M995*N995*(1-T995),2)</f>
        <v>102.4</v>
      </c>
      <c r="Q995" s="27" t="n">
        <f aca="false">ROUND(M995*O995,2)</f>
        <v>98</v>
      </c>
      <c r="R995" s="27" t="n">
        <f aca="false">P995-Q995</f>
        <v>4.40000000000001</v>
      </c>
      <c r="S995" s="28" t="n">
        <f aca="false">IF(P995=0,0,R995/P995)</f>
        <v>0.0429687500000001</v>
      </c>
      <c r="T995" s="28" t="n">
        <v>0.2</v>
      </c>
    </row>
    <row r="996" customFormat="false" ht="15" hidden="false" customHeight="false" outlineLevel="0" collapsed="false">
      <c r="A996" s="19" t="n">
        <v>995</v>
      </c>
      <c r="B996" s="13" t="s">
        <v>1334</v>
      </c>
      <c r="C996" s="20" t="n">
        <v>45974</v>
      </c>
      <c r="D996" s="20" t="n">
        <v>45980</v>
      </c>
      <c r="E996" s="13" t="s">
        <v>150</v>
      </c>
      <c r="F996" s="13" t="s">
        <v>348</v>
      </c>
      <c r="G996" s="13" t="s">
        <v>169</v>
      </c>
      <c r="H996" s="13" t="s">
        <v>170</v>
      </c>
      <c r="I996" s="15" t="s">
        <v>271</v>
      </c>
      <c r="J996" s="15" t="s">
        <v>172</v>
      </c>
      <c r="K996" s="15" t="s">
        <v>173</v>
      </c>
      <c r="L996" s="15" t="s">
        <v>237</v>
      </c>
      <c r="M996" s="21" t="n">
        <v>2</v>
      </c>
      <c r="N996" s="22" t="n">
        <v>42</v>
      </c>
      <c r="O996" s="22" t="n">
        <v>21</v>
      </c>
      <c r="P996" s="22" t="n">
        <f aca="false">ROUND(M996*N996*(1-T996),2)</f>
        <v>84</v>
      </c>
      <c r="Q996" s="22" t="n">
        <f aca="false">ROUND(M996*O996,2)</f>
        <v>42</v>
      </c>
      <c r="R996" s="22" t="n">
        <f aca="false">P996-Q996</f>
        <v>42</v>
      </c>
      <c r="S996" s="23" t="n">
        <f aca="false">IF(P996=0,0,R996/P996)</f>
        <v>0.5</v>
      </c>
      <c r="T996" s="23" t="n">
        <v>0</v>
      </c>
    </row>
    <row r="997" customFormat="false" ht="15" hidden="false" customHeight="false" outlineLevel="0" collapsed="false">
      <c r="A997" s="24" t="n">
        <v>996</v>
      </c>
      <c r="B997" s="9" t="s">
        <v>1335</v>
      </c>
      <c r="C997" s="25" t="n">
        <v>45974</v>
      </c>
      <c r="D997" s="25" t="n">
        <v>45975</v>
      </c>
      <c r="E997" s="9" t="s">
        <v>184</v>
      </c>
      <c r="F997" s="9" t="s">
        <v>346</v>
      </c>
      <c r="G997" s="9" t="s">
        <v>152</v>
      </c>
      <c r="H997" s="9" t="s">
        <v>153</v>
      </c>
      <c r="I997" s="17" t="s">
        <v>236</v>
      </c>
      <c r="J997" s="17" t="s">
        <v>158</v>
      </c>
      <c r="K997" s="17" t="s">
        <v>199</v>
      </c>
      <c r="L997" s="17" t="s">
        <v>200</v>
      </c>
      <c r="M997" s="26" t="n">
        <v>4</v>
      </c>
      <c r="N997" s="27" t="n">
        <v>449</v>
      </c>
      <c r="O997" s="27" t="n">
        <v>275</v>
      </c>
      <c r="P997" s="27" t="n">
        <f aca="false">ROUND(M997*N997*(1-T997),2)</f>
        <v>1796</v>
      </c>
      <c r="Q997" s="27" t="n">
        <f aca="false">ROUND(M997*O997,2)</f>
        <v>1100</v>
      </c>
      <c r="R997" s="27" t="n">
        <f aca="false">P997-Q997</f>
        <v>696</v>
      </c>
      <c r="S997" s="28" t="n">
        <f aca="false">IF(P997=0,0,R997/P997)</f>
        <v>0.387527839643653</v>
      </c>
      <c r="T997" s="28" t="n">
        <v>0</v>
      </c>
    </row>
    <row r="998" customFormat="false" ht="15" hidden="false" customHeight="false" outlineLevel="0" collapsed="false">
      <c r="A998" s="19" t="n">
        <v>997</v>
      </c>
      <c r="B998" s="13" t="s">
        <v>1336</v>
      </c>
      <c r="C998" s="20" t="n">
        <v>45974</v>
      </c>
      <c r="D998" s="20" t="n">
        <v>45979</v>
      </c>
      <c r="E998" s="13" t="s">
        <v>150</v>
      </c>
      <c r="F998" s="13" t="s">
        <v>278</v>
      </c>
      <c r="G998" s="13" t="s">
        <v>169</v>
      </c>
      <c r="H998" s="13" t="s">
        <v>170</v>
      </c>
      <c r="I998" s="15" t="s">
        <v>451</v>
      </c>
      <c r="J998" s="15" t="s">
        <v>158</v>
      </c>
      <c r="K998" s="15" t="s">
        <v>210</v>
      </c>
      <c r="L998" s="15" t="s">
        <v>211</v>
      </c>
      <c r="M998" s="21" t="n">
        <v>3</v>
      </c>
      <c r="N998" s="22" t="n">
        <v>640</v>
      </c>
      <c r="O998" s="22" t="n">
        <v>460</v>
      </c>
      <c r="P998" s="22" t="n">
        <f aca="false">ROUND(M998*N998*(1-T998),2)</f>
        <v>1728</v>
      </c>
      <c r="Q998" s="22" t="n">
        <f aca="false">ROUND(M998*O998,2)</f>
        <v>1380</v>
      </c>
      <c r="R998" s="22" t="n">
        <f aca="false">P998-Q998</f>
        <v>348</v>
      </c>
      <c r="S998" s="23" t="n">
        <f aca="false">IF(P998=0,0,R998/P998)</f>
        <v>0.201388888888889</v>
      </c>
      <c r="T998" s="23" t="n">
        <v>0.1</v>
      </c>
    </row>
    <row r="999" customFormat="false" ht="15" hidden="false" customHeight="false" outlineLevel="0" collapsed="false">
      <c r="A999" s="24" t="n">
        <v>998</v>
      </c>
      <c r="B999" s="9" t="s">
        <v>1337</v>
      </c>
      <c r="C999" s="25" t="n">
        <v>45974</v>
      </c>
      <c r="D999" s="25" t="n">
        <v>45979</v>
      </c>
      <c r="E999" s="9" t="s">
        <v>150</v>
      </c>
      <c r="F999" s="9" t="s">
        <v>298</v>
      </c>
      <c r="G999" s="9" t="s">
        <v>152</v>
      </c>
      <c r="H999" s="9" t="s">
        <v>153</v>
      </c>
      <c r="I999" s="17" t="s">
        <v>154</v>
      </c>
      <c r="J999" s="17" t="s">
        <v>158</v>
      </c>
      <c r="K999" s="17" t="s">
        <v>199</v>
      </c>
      <c r="L999" s="17" t="s">
        <v>259</v>
      </c>
      <c r="M999" s="26" t="n">
        <v>2</v>
      </c>
      <c r="N999" s="27" t="n">
        <v>320</v>
      </c>
      <c r="O999" s="27" t="n">
        <v>185</v>
      </c>
      <c r="P999" s="27" t="n">
        <f aca="false">ROUND(M999*N999*(1-T999),2)</f>
        <v>640</v>
      </c>
      <c r="Q999" s="27" t="n">
        <f aca="false">ROUND(M999*O999,2)</f>
        <v>370</v>
      </c>
      <c r="R999" s="27" t="n">
        <f aca="false">P999-Q999</f>
        <v>270</v>
      </c>
      <c r="S999" s="28" t="n">
        <f aca="false">IF(P999=0,0,R999/P999)</f>
        <v>0.421875</v>
      </c>
      <c r="T999" s="28" t="n">
        <v>0</v>
      </c>
    </row>
    <row r="1000" customFormat="false" ht="15" hidden="false" customHeight="false" outlineLevel="0" collapsed="false">
      <c r="A1000" s="19" t="n">
        <v>999</v>
      </c>
      <c r="B1000" s="13" t="s">
        <v>1338</v>
      </c>
      <c r="C1000" s="20" t="n">
        <v>45975</v>
      </c>
      <c r="D1000" s="20" t="n">
        <v>45981</v>
      </c>
      <c r="E1000" s="13" t="s">
        <v>150</v>
      </c>
      <c r="F1000" s="13" t="s">
        <v>936</v>
      </c>
      <c r="G1000" s="13" t="s">
        <v>152</v>
      </c>
      <c r="H1000" s="13" t="s">
        <v>153</v>
      </c>
      <c r="I1000" s="15" t="s">
        <v>154</v>
      </c>
      <c r="J1000" s="15" t="s">
        <v>158</v>
      </c>
      <c r="K1000" s="15" t="s">
        <v>199</v>
      </c>
      <c r="L1000" s="15" t="s">
        <v>266</v>
      </c>
      <c r="M1000" s="21" t="n">
        <v>3</v>
      </c>
      <c r="N1000" s="22" t="n">
        <v>899</v>
      </c>
      <c r="O1000" s="22" t="n">
        <v>540</v>
      </c>
      <c r="P1000" s="22" t="n">
        <f aca="false">ROUND(M1000*N1000*(1-T1000),2)</f>
        <v>2427.3</v>
      </c>
      <c r="Q1000" s="22" t="n">
        <f aca="false">ROUND(M1000*O1000,2)</f>
        <v>1620</v>
      </c>
      <c r="R1000" s="22" t="n">
        <f aca="false">P1000-Q1000</f>
        <v>807.3</v>
      </c>
      <c r="S1000" s="23" t="n">
        <f aca="false">IF(P1000=0,0,R1000/P1000)</f>
        <v>0.332591768631813</v>
      </c>
      <c r="T1000" s="23" t="n">
        <v>0.1</v>
      </c>
    </row>
    <row r="1001" customFormat="false" ht="15" hidden="false" customHeight="false" outlineLevel="0" collapsed="false">
      <c r="A1001" s="24" t="n">
        <v>1000</v>
      </c>
      <c r="B1001" s="9" t="s">
        <v>1339</v>
      </c>
      <c r="C1001" s="25" t="n">
        <v>45975</v>
      </c>
      <c r="D1001" s="25" t="n">
        <v>45977</v>
      </c>
      <c r="E1001" s="9" t="s">
        <v>184</v>
      </c>
      <c r="F1001" s="9" t="s">
        <v>1075</v>
      </c>
      <c r="G1001" s="9" t="s">
        <v>177</v>
      </c>
      <c r="H1001" s="9" t="s">
        <v>208</v>
      </c>
      <c r="I1001" s="17" t="s">
        <v>242</v>
      </c>
      <c r="J1001" s="17" t="s">
        <v>158</v>
      </c>
      <c r="K1001" s="17" t="s">
        <v>243</v>
      </c>
      <c r="L1001" s="17" t="s">
        <v>276</v>
      </c>
      <c r="M1001" s="26" t="n">
        <v>1</v>
      </c>
      <c r="N1001" s="27" t="n">
        <v>1250</v>
      </c>
      <c r="O1001" s="27" t="n">
        <v>780</v>
      </c>
      <c r="P1001" s="27" t="n">
        <f aca="false">ROUND(M1001*N1001*(1-T1001),2)</f>
        <v>1187.5</v>
      </c>
      <c r="Q1001" s="27" t="n">
        <f aca="false">ROUND(M1001*O1001,2)</f>
        <v>780</v>
      </c>
      <c r="R1001" s="27" t="n">
        <f aca="false">P1001-Q1001</f>
        <v>407.5</v>
      </c>
      <c r="S1001" s="28" t="n">
        <f aca="false">IF(P1001=0,0,R1001/P1001)</f>
        <v>0.343157894736842</v>
      </c>
      <c r="T1001" s="28" t="n">
        <v>0.05</v>
      </c>
    </row>
    <row r="1002" customFormat="false" ht="15" hidden="false" customHeight="false" outlineLevel="0" collapsed="false">
      <c r="A1002" s="19" t="n">
        <v>1001</v>
      </c>
      <c r="B1002" s="13" t="s">
        <v>1340</v>
      </c>
      <c r="C1002" s="20" t="n">
        <v>45975</v>
      </c>
      <c r="D1002" s="20" t="n">
        <v>45981</v>
      </c>
      <c r="E1002" s="13" t="s">
        <v>150</v>
      </c>
      <c r="F1002" s="13" t="s">
        <v>671</v>
      </c>
      <c r="G1002" s="13" t="s">
        <v>169</v>
      </c>
      <c r="H1002" s="13" t="s">
        <v>208</v>
      </c>
      <c r="I1002" s="15" t="s">
        <v>242</v>
      </c>
      <c r="J1002" s="15" t="s">
        <v>158</v>
      </c>
      <c r="K1002" s="15" t="s">
        <v>210</v>
      </c>
      <c r="L1002" s="15" t="s">
        <v>265</v>
      </c>
      <c r="M1002" s="21" t="n">
        <v>3</v>
      </c>
      <c r="N1002" s="22" t="n">
        <v>790</v>
      </c>
      <c r="O1002" s="22" t="n">
        <v>645</v>
      </c>
      <c r="P1002" s="22" t="n">
        <f aca="false">ROUND(M1002*N1002*(1-T1002),2)</f>
        <v>1659</v>
      </c>
      <c r="Q1002" s="22" t="n">
        <f aca="false">ROUND(M1002*O1002,2)</f>
        <v>1935</v>
      </c>
      <c r="R1002" s="22" t="n">
        <f aca="false">P1002-Q1002</f>
        <v>-276</v>
      </c>
      <c r="S1002" s="23" t="n">
        <f aca="false">IF(P1002=0,0,R1002/P1002)</f>
        <v>-0.166365280289331</v>
      </c>
      <c r="T1002" s="23" t="n">
        <v>0.3</v>
      </c>
    </row>
    <row r="1003" customFormat="false" ht="15" hidden="false" customHeight="false" outlineLevel="0" collapsed="false">
      <c r="A1003" s="24" t="n">
        <v>1002</v>
      </c>
      <c r="B1003" s="9" t="s">
        <v>1341</v>
      </c>
      <c r="C1003" s="25" t="n">
        <v>45976</v>
      </c>
      <c r="D1003" s="25" t="n">
        <v>45982</v>
      </c>
      <c r="E1003" s="9" t="s">
        <v>150</v>
      </c>
      <c r="F1003" s="9" t="s">
        <v>394</v>
      </c>
      <c r="G1003" s="9" t="s">
        <v>152</v>
      </c>
      <c r="H1003" s="9" t="s">
        <v>153</v>
      </c>
      <c r="I1003" s="17" t="s">
        <v>233</v>
      </c>
      <c r="J1003" s="17" t="s">
        <v>155</v>
      </c>
      <c r="K1003" s="17" t="s">
        <v>164</v>
      </c>
      <c r="L1003" s="17" t="s">
        <v>257</v>
      </c>
      <c r="M1003" s="26" t="n">
        <v>2</v>
      </c>
      <c r="N1003" s="27" t="n">
        <v>560</v>
      </c>
      <c r="O1003" s="27" t="n">
        <v>445</v>
      </c>
      <c r="P1003" s="27" t="n">
        <f aca="false">ROUND(M1003*N1003*(1-T1003),2)</f>
        <v>896</v>
      </c>
      <c r="Q1003" s="27" t="n">
        <f aca="false">ROUND(M1003*O1003,2)</f>
        <v>890</v>
      </c>
      <c r="R1003" s="27" t="n">
        <f aca="false">P1003-Q1003</f>
        <v>6</v>
      </c>
      <c r="S1003" s="28" t="n">
        <f aca="false">IF(P1003=0,0,R1003/P1003)</f>
        <v>0.00669642857142857</v>
      </c>
      <c r="T1003" s="28" t="n">
        <v>0.2</v>
      </c>
    </row>
    <row r="1004" customFormat="false" ht="15" hidden="false" customHeight="false" outlineLevel="0" collapsed="false">
      <c r="A1004" s="19" t="n">
        <v>1003</v>
      </c>
      <c r="B1004" s="13" t="s">
        <v>1341</v>
      </c>
      <c r="C1004" s="20" t="n">
        <v>45976</v>
      </c>
      <c r="D1004" s="20" t="n">
        <v>45982</v>
      </c>
      <c r="E1004" s="13" t="s">
        <v>150</v>
      </c>
      <c r="F1004" s="13" t="s">
        <v>394</v>
      </c>
      <c r="G1004" s="13" t="s">
        <v>152</v>
      </c>
      <c r="H1004" s="13" t="s">
        <v>153</v>
      </c>
      <c r="I1004" s="15" t="s">
        <v>233</v>
      </c>
      <c r="J1004" s="15" t="s">
        <v>172</v>
      </c>
      <c r="K1004" s="15" t="s">
        <v>305</v>
      </c>
      <c r="L1004" s="15" t="s">
        <v>306</v>
      </c>
      <c r="M1004" s="21" t="n">
        <v>5</v>
      </c>
      <c r="N1004" s="22" t="n">
        <v>145</v>
      </c>
      <c r="O1004" s="22" t="n">
        <v>88</v>
      </c>
      <c r="P1004" s="22" t="n">
        <f aca="false">ROUND(M1004*N1004*(1-T1004),2)</f>
        <v>652.5</v>
      </c>
      <c r="Q1004" s="22" t="n">
        <f aca="false">ROUND(M1004*O1004,2)</f>
        <v>440</v>
      </c>
      <c r="R1004" s="22" t="n">
        <f aca="false">P1004-Q1004</f>
        <v>212.5</v>
      </c>
      <c r="S1004" s="23" t="n">
        <f aca="false">IF(P1004=0,0,R1004/P1004)</f>
        <v>0.325670498084291</v>
      </c>
      <c r="T1004" s="23" t="n">
        <v>0.1</v>
      </c>
    </row>
    <row r="1005" customFormat="false" ht="15" hidden="false" customHeight="false" outlineLevel="0" collapsed="false">
      <c r="A1005" s="24" t="n">
        <v>1004</v>
      </c>
      <c r="B1005" s="9" t="s">
        <v>1342</v>
      </c>
      <c r="C1005" s="25" t="n">
        <v>45976</v>
      </c>
      <c r="D1005" s="25" t="n">
        <v>45977</v>
      </c>
      <c r="E1005" s="9" t="s">
        <v>184</v>
      </c>
      <c r="F1005" s="9" t="s">
        <v>803</v>
      </c>
      <c r="G1005" s="9" t="s">
        <v>169</v>
      </c>
      <c r="H1005" s="9" t="s">
        <v>170</v>
      </c>
      <c r="I1005" s="17" t="s">
        <v>190</v>
      </c>
      <c r="J1005" s="17" t="s">
        <v>172</v>
      </c>
      <c r="K1005" s="17" t="s">
        <v>204</v>
      </c>
      <c r="L1005" s="17" t="s">
        <v>205</v>
      </c>
      <c r="M1005" s="26" t="n">
        <v>5</v>
      </c>
      <c r="N1005" s="27" t="n">
        <v>195</v>
      </c>
      <c r="O1005" s="27" t="n">
        <v>122</v>
      </c>
      <c r="P1005" s="27" t="n">
        <f aca="false">ROUND(M1005*N1005*(1-T1005),2)</f>
        <v>828.75</v>
      </c>
      <c r="Q1005" s="27" t="n">
        <f aca="false">ROUND(M1005*O1005,2)</f>
        <v>610</v>
      </c>
      <c r="R1005" s="27" t="n">
        <f aca="false">P1005-Q1005</f>
        <v>218.75</v>
      </c>
      <c r="S1005" s="28" t="n">
        <f aca="false">IF(P1005=0,0,R1005/P1005)</f>
        <v>0.26395173453997</v>
      </c>
      <c r="T1005" s="28" t="n">
        <v>0.15</v>
      </c>
    </row>
    <row r="1006" customFormat="false" ht="15" hidden="false" customHeight="false" outlineLevel="0" collapsed="false">
      <c r="A1006" s="19" t="n">
        <v>1005</v>
      </c>
      <c r="B1006" s="13" t="s">
        <v>1343</v>
      </c>
      <c r="C1006" s="20" t="n">
        <v>45976</v>
      </c>
      <c r="D1006" s="20" t="n">
        <v>45980</v>
      </c>
      <c r="E1006" s="13" t="s">
        <v>167</v>
      </c>
      <c r="F1006" s="13" t="s">
        <v>263</v>
      </c>
      <c r="G1006" s="13" t="s">
        <v>177</v>
      </c>
      <c r="H1006" s="13" t="s">
        <v>153</v>
      </c>
      <c r="I1006" s="15" t="s">
        <v>154</v>
      </c>
      <c r="J1006" s="15" t="s">
        <v>172</v>
      </c>
      <c r="K1006" s="15" t="s">
        <v>173</v>
      </c>
      <c r="L1006" s="15" t="s">
        <v>174</v>
      </c>
      <c r="M1006" s="21" t="n">
        <v>3</v>
      </c>
      <c r="N1006" s="22" t="n">
        <v>64</v>
      </c>
      <c r="O1006" s="22" t="n">
        <v>49</v>
      </c>
      <c r="P1006" s="22" t="n">
        <f aca="false">ROUND(M1006*N1006*(1-T1006),2)</f>
        <v>172.8</v>
      </c>
      <c r="Q1006" s="22" t="n">
        <f aca="false">ROUND(M1006*O1006,2)</f>
        <v>147</v>
      </c>
      <c r="R1006" s="22" t="n">
        <f aca="false">P1006-Q1006</f>
        <v>25.8</v>
      </c>
      <c r="S1006" s="23" t="n">
        <f aca="false">IF(P1006=0,0,R1006/P1006)</f>
        <v>0.149305555555556</v>
      </c>
      <c r="T1006" s="23" t="n">
        <v>0.1</v>
      </c>
    </row>
    <row r="1007" customFormat="false" ht="15" hidden="false" customHeight="false" outlineLevel="0" collapsed="false">
      <c r="A1007" s="24" t="n">
        <v>1006</v>
      </c>
      <c r="B1007" s="9" t="s">
        <v>1344</v>
      </c>
      <c r="C1007" s="25" t="n">
        <v>45976</v>
      </c>
      <c r="D1007" s="25" t="n">
        <v>45981</v>
      </c>
      <c r="E1007" s="9" t="s">
        <v>150</v>
      </c>
      <c r="F1007" s="9" t="s">
        <v>396</v>
      </c>
      <c r="G1007" s="9" t="s">
        <v>177</v>
      </c>
      <c r="H1007" s="9" t="s">
        <v>208</v>
      </c>
      <c r="I1007" s="17" t="s">
        <v>247</v>
      </c>
      <c r="J1007" s="17" t="s">
        <v>158</v>
      </c>
      <c r="K1007" s="17" t="s">
        <v>199</v>
      </c>
      <c r="L1007" s="17" t="s">
        <v>259</v>
      </c>
      <c r="M1007" s="26" t="n">
        <v>5</v>
      </c>
      <c r="N1007" s="27" t="n">
        <v>320</v>
      </c>
      <c r="O1007" s="27" t="n">
        <v>185</v>
      </c>
      <c r="P1007" s="27" t="n">
        <f aca="false">ROUND(M1007*N1007*(1-T1007),2)</f>
        <v>1600</v>
      </c>
      <c r="Q1007" s="27" t="n">
        <f aca="false">ROUND(M1007*O1007,2)</f>
        <v>925</v>
      </c>
      <c r="R1007" s="27" t="n">
        <f aca="false">P1007-Q1007</f>
        <v>675</v>
      </c>
      <c r="S1007" s="28" t="n">
        <f aca="false">IF(P1007=0,0,R1007/P1007)</f>
        <v>0.421875</v>
      </c>
      <c r="T1007" s="28" t="n">
        <v>0</v>
      </c>
    </row>
    <row r="1008" customFormat="false" ht="15" hidden="false" customHeight="false" outlineLevel="0" collapsed="false">
      <c r="A1008" s="19" t="n">
        <v>1007</v>
      </c>
      <c r="B1008" s="13" t="s">
        <v>1344</v>
      </c>
      <c r="C1008" s="20" t="n">
        <v>45976</v>
      </c>
      <c r="D1008" s="20" t="n">
        <v>45981</v>
      </c>
      <c r="E1008" s="13" t="s">
        <v>150</v>
      </c>
      <c r="F1008" s="13" t="s">
        <v>396</v>
      </c>
      <c r="G1008" s="13" t="s">
        <v>177</v>
      </c>
      <c r="H1008" s="13" t="s">
        <v>208</v>
      </c>
      <c r="I1008" s="15" t="s">
        <v>247</v>
      </c>
      <c r="J1008" s="15" t="s">
        <v>158</v>
      </c>
      <c r="K1008" s="15" t="s">
        <v>210</v>
      </c>
      <c r="L1008" s="15" t="s">
        <v>211</v>
      </c>
      <c r="M1008" s="21" t="n">
        <v>2</v>
      </c>
      <c r="N1008" s="22" t="n">
        <v>640</v>
      </c>
      <c r="O1008" s="22" t="n">
        <v>460</v>
      </c>
      <c r="P1008" s="22" t="n">
        <f aca="false">ROUND(M1008*N1008*(1-T1008),2)</f>
        <v>1280</v>
      </c>
      <c r="Q1008" s="22" t="n">
        <f aca="false">ROUND(M1008*O1008,2)</f>
        <v>920</v>
      </c>
      <c r="R1008" s="22" t="n">
        <f aca="false">P1008-Q1008</f>
        <v>360</v>
      </c>
      <c r="S1008" s="23" t="n">
        <f aca="false">IF(P1008=0,0,R1008/P1008)</f>
        <v>0.28125</v>
      </c>
      <c r="T1008" s="23" t="n">
        <v>0</v>
      </c>
    </row>
    <row r="1009" customFormat="false" ht="15" hidden="false" customHeight="false" outlineLevel="0" collapsed="false">
      <c r="A1009" s="24" t="n">
        <v>1008</v>
      </c>
      <c r="B1009" s="9" t="s">
        <v>1345</v>
      </c>
      <c r="C1009" s="25" t="n">
        <v>45976</v>
      </c>
      <c r="D1009" s="25" t="n">
        <v>45980</v>
      </c>
      <c r="E1009" s="9" t="s">
        <v>150</v>
      </c>
      <c r="F1009" s="9" t="s">
        <v>450</v>
      </c>
      <c r="G1009" s="9" t="s">
        <v>169</v>
      </c>
      <c r="H1009" s="9" t="s">
        <v>153</v>
      </c>
      <c r="I1009" s="17" t="s">
        <v>233</v>
      </c>
      <c r="J1009" s="17" t="s">
        <v>172</v>
      </c>
      <c r="K1009" s="17" t="s">
        <v>191</v>
      </c>
      <c r="L1009" s="17" t="s">
        <v>192</v>
      </c>
      <c r="M1009" s="26" t="n">
        <v>2</v>
      </c>
      <c r="N1009" s="27" t="n">
        <v>28</v>
      </c>
      <c r="O1009" s="27" t="n">
        <v>13</v>
      </c>
      <c r="P1009" s="27" t="n">
        <f aca="false">ROUND(M1009*N1009*(1-T1009),2)</f>
        <v>50.4</v>
      </c>
      <c r="Q1009" s="27" t="n">
        <f aca="false">ROUND(M1009*O1009,2)</f>
        <v>26</v>
      </c>
      <c r="R1009" s="27" t="n">
        <f aca="false">P1009-Q1009</f>
        <v>24.4</v>
      </c>
      <c r="S1009" s="28" t="n">
        <f aca="false">IF(P1009=0,0,R1009/P1009)</f>
        <v>0.484126984126984</v>
      </c>
      <c r="T1009" s="28" t="n">
        <v>0.1</v>
      </c>
    </row>
    <row r="1010" customFormat="false" ht="15" hidden="false" customHeight="false" outlineLevel="0" collapsed="false">
      <c r="A1010" s="19" t="n">
        <v>1009</v>
      </c>
      <c r="B1010" s="13" t="s">
        <v>1346</v>
      </c>
      <c r="C1010" s="20" t="n">
        <v>45977</v>
      </c>
      <c r="D1010" s="20" t="n">
        <v>45981</v>
      </c>
      <c r="E1010" s="13" t="s">
        <v>150</v>
      </c>
      <c r="F1010" s="13" t="s">
        <v>779</v>
      </c>
      <c r="G1010" s="13" t="s">
        <v>152</v>
      </c>
      <c r="H1010" s="13" t="s">
        <v>153</v>
      </c>
      <c r="I1010" s="15" t="s">
        <v>181</v>
      </c>
      <c r="J1010" s="15" t="s">
        <v>172</v>
      </c>
      <c r="K1010" s="15" t="s">
        <v>204</v>
      </c>
      <c r="L1010" s="15" t="s">
        <v>341</v>
      </c>
      <c r="M1010" s="21" t="n">
        <v>1</v>
      </c>
      <c r="N1010" s="22" t="n">
        <v>68</v>
      </c>
      <c r="O1010" s="22" t="n">
        <v>36</v>
      </c>
      <c r="P1010" s="22" t="n">
        <f aca="false">ROUND(M1010*N1010*(1-T1010),2)</f>
        <v>68</v>
      </c>
      <c r="Q1010" s="22" t="n">
        <f aca="false">ROUND(M1010*O1010,2)</f>
        <v>36</v>
      </c>
      <c r="R1010" s="22" t="n">
        <f aca="false">P1010-Q1010</f>
        <v>32</v>
      </c>
      <c r="S1010" s="23" t="n">
        <f aca="false">IF(P1010=0,0,R1010/P1010)</f>
        <v>0.470588235294118</v>
      </c>
      <c r="T1010" s="23" t="n">
        <v>0</v>
      </c>
    </row>
    <row r="1011" customFormat="false" ht="15" hidden="false" customHeight="false" outlineLevel="0" collapsed="false">
      <c r="A1011" s="24" t="n">
        <v>1010</v>
      </c>
      <c r="B1011" s="9" t="s">
        <v>1347</v>
      </c>
      <c r="C1011" s="25" t="n">
        <v>45977</v>
      </c>
      <c r="D1011" s="25" t="n">
        <v>45979</v>
      </c>
      <c r="E1011" s="9" t="s">
        <v>167</v>
      </c>
      <c r="F1011" s="9" t="s">
        <v>788</v>
      </c>
      <c r="G1011" s="9" t="s">
        <v>177</v>
      </c>
      <c r="H1011" s="9" t="s">
        <v>208</v>
      </c>
      <c r="I1011" s="17" t="s">
        <v>242</v>
      </c>
      <c r="J1011" s="17" t="s">
        <v>158</v>
      </c>
      <c r="K1011" s="17" t="s">
        <v>199</v>
      </c>
      <c r="L1011" s="17" t="s">
        <v>200</v>
      </c>
      <c r="M1011" s="26" t="n">
        <v>2</v>
      </c>
      <c r="N1011" s="27" t="n">
        <v>449</v>
      </c>
      <c r="O1011" s="27" t="n">
        <v>275</v>
      </c>
      <c r="P1011" s="27" t="n">
        <f aca="false">ROUND(M1011*N1011*(1-T1011),2)</f>
        <v>898</v>
      </c>
      <c r="Q1011" s="27" t="n">
        <f aca="false">ROUND(M1011*O1011,2)</f>
        <v>550</v>
      </c>
      <c r="R1011" s="27" t="n">
        <f aca="false">P1011-Q1011</f>
        <v>348</v>
      </c>
      <c r="S1011" s="28" t="n">
        <f aca="false">IF(P1011=0,0,R1011/P1011)</f>
        <v>0.387527839643653</v>
      </c>
      <c r="T1011" s="28" t="n">
        <v>0</v>
      </c>
    </row>
    <row r="1012" customFormat="false" ht="15" hidden="false" customHeight="false" outlineLevel="0" collapsed="false">
      <c r="A1012" s="19" t="n">
        <v>1011</v>
      </c>
      <c r="B1012" s="13" t="s">
        <v>1348</v>
      </c>
      <c r="C1012" s="20" t="n">
        <v>45977</v>
      </c>
      <c r="D1012" s="20" t="n">
        <v>45983</v>
      </c>
      <c r="E1012" s="13" t="s">
        <v>150</v>
      </c>
      <c r="F1012" s="13" t="s">
        <v>688</v>
      </c>
      <c r="G1012" s="13" t="s">
        <v>152</v>
      </c>
      <c r="H1012" s="13" t="s">
        <v>153</v>
      </c>
      <c r="I1012" s="15" t="s">
        <v>154</v>
      </c>
      <c r="J1012" s="15" t="s">
        <v>172</v>
      </c>
      <c r="K1012" s="15" t="s">
        <v>173</v>
      </c>
      <c r="L1012" s="15" t="s">
        <v>174</v>
      </c>
      <c r="M1012" s="21" t="n">
        <v>3</v>
      </c>
      <c r="N1012" s="22" t="n">
        <v>64</v>
      </c>
      <c r="O1012" s="22" t="n">
        <v>49</v>
      </c>
      <c r="P1012" s="22" t="n">
        <f aca="false">ROUND(M1012*N1012*(1-T1012),2)</f>
        <v>192</v>
      </c>
      <c r="Q1012" s="22" t="n">
        <f aca="false">ROUND(M1012*O1012,2)</f>
        <v>147</v>
      </c>
      <c r="R1012" s="22" t="n">
        <f aca="false">P1012-Q1012</f>
        <v>45</v>
      </c>
      <c r="S1012" s="23" t="n">
        <f aca="false">IF(P1012=0,0,R1012/P1012)</f>
        <v>0.234375</v>
      </c>
      <c r="T1012" s="23" t="n">
        <v>0</v>
      </c>
    </row>
    <row r="1013" customFormat="false" ht="15" hidden="false" customHeight="false" outlineLevel="0" collapsed="false">
      <c r="A1013" s="24" t="n">
        <v>1012</v>
      </c>
      <c r="B1013" s="9" t="s">
        <v>1349</v>
      </c>
      <c r="C1013" s="25" t="n">
        <v>45977</v>
      </c>
      <c r="D1013" s="25" t="n">
        <v>45981</v>
      </c>
      <c r="E1013" s="9" t="s">
        <v>150</v>
      </c>
      <c r="F1013" s="9" t="s">
        <v>437</v>
      </c>
      <c r="G1013" s="9" t="s">
        <v>177</v>
      </c>
      <c r="H1013" s="9" t="s">
        <v>186</v>
      </c>
      <c r="I1013" s="17" t="s">
        <v>214</v>
      </c>
      <c r="J1013" s="17" t="s">
        <v>158</v>
      </c>
      <c r="K1013" s="17" t="s">
        <v>199</v>
      </c>
      <c r="L1013" s="17" t="s">
        <v>266</v>
      </c>
      <c r="M1013" s="26" t="n">
        <v>3</v>
      </c>
      <c r="N1013" s="27" t="n">
        <v>899</v>
      </c>
      <c r="O1013" s="27" t="n">
        <v>540</v>
      </c>
      <c r="P1013" s="27" t="n">
        <f aca="false">ROUND(M1013*N1013*(1-T1013),2)</f>
        <v>2697</v>
      </c>
      <c r="Q1013" s="27" t="n">
        <f aca="false">ROUND(M1013*O1013,2)</f>
        <v>1620</v>
      </c>
      <c r="R1013" s="27" t="n">
        <f aca="false">P1013-Q1013</f>
        <v>1077</v>
      </c>
      <c r="S1013" s="28" t="n">
        <f aca="false">IF(P1013=0,0,R1013/P1013)</f>
        <v>0.399332591768632</v>
      </c>
      <c r="T1013" s="28" t="n">
        <v>0</v>
      </c>
    </row>
    <row r="1014" customFormat="false" ht="15" hidden="false" customHeight="false" outlineLevel="0" collapsed="false">
      <c r="A1014" s="19" t="n">
        <v>1013</v>
      </c>
      <c r="B1014" s="13" t="s">
        <v>1350</v>
      </c>
      <c r="C1014" s="20" t="n">
        <v>45977</v>
      </c>
      <c r="D1014" s="20" t="n">
        <v>45977</v>
      </c>
      <c r="E1014" s="13" t="s">
        <v>179</v>
      </c>
      <c r="F1014" s="13" t="s">
        <v>591</v>
      </c>
      <c r="G1014" s="13" t="s">
        <v>177</v>
      </c>
      <c r="H1014" s="13" t="s">
        <v>170</v>
      </c>
      <c r="I1014" s="15" t="s">
        <v>451</v>
      </c>
      <c r="J1014" s="15" t="s">
        <v>155</v>
      </c>
      <c r="K1014" s="15" t="s">
        <v>156</v>
      </c>
      <c r="L1014" s="15" t="s">
        <v>157</v>
      </c>
      <c r="M1014" s="21" t="n">
        <v>4</v>
      </c>
      <c r="N1014" s="22" t="n">
        <v>295</v>
      </c>
      <c r="O1014" s="22" t="n">
        <v>235</v>
      </c>
      <c r="P1014" s="22" t="n">
        <f aca="false">ROUND(M1014*N1014*(1-T1014),2)</f>
        <v>944</v>
      </c>
      <c r="Q1014" s="22" t="n">
        <f aca="false">ROUND(M1014*O1014,2)</f>
        <v>940</v>
      </c>
      <c r="R1014" s="22" t="n">
        <f aca="false">P1014-Q1014</f>
        <v>4</v>
      </c>
      <c r="S1014" s="23" t="n">
        <f aca="false">IF(P1014=0,0,R1014/P1014)</f>
        <v>0.00423728813559322</v>
      </c>
      <c r="T1014" s="23" t="n">
        <v>0.2</v>
      </c>
    </row>
    <row r="1015" customFormat="false" ht="15" hidden="false" customHeight="false" outlineLevel="0" collapsed="false">
      <c r="A1015" s="24" t="n">
        <v>1014</v>
      </c>
      <c r="B1015" s="9" t="s">
        <v>1351</v>
      </c>
      <c r="C1015" s="25" t="n">
        <v>45977</v>
      </c>
      <c r="D1015" s="25" t="n">
        <v>45978</v>
      </c>
      <c r="E1015" s="9" t="s">
        <v>184</v>
      </c>
      <c r="F1015" s="9" t="s">
        <v>296</v>
      </c>
      <c r="G1015" s="9" t="s">
        <v>177</v>
      </c>
      <c r="H1015" s="9" t="s">
        <v>208</v>
      </c>
      <c r="I1015" s="17" t="s">
        <v>242</v>
      </c>
      <c r="J1015" s="17" t="s">
        <v>155</v>
      </c>
      <c r="K1015" s="17" t="s">
        <v>288</v>
      </c>
      <c r="L1015" s="17" t="s">
        <v>289</v>
      </c>
      <c r="M1015" s="26" t="n">
        <v>1</v>
      </c>
      <c r="N1015" s="27" t="n">
        <v>185</v>
      </c>
      <c r="O1015" s="27" t="n">
        <v>110</v>
      </c>
      <c r="P1015" s="27" t="n">
        <f aca="false">ROUND(M1015*N1015*(1-T1015),2)</f>
        <v>185</v>
      </c>
      <c r="Q1015" s="27" t="n">
        <f aca="false">ROUND(M1015*O1015,2)</f>
        <v>110</v>
      </c>
      <c r="R1015" s="27" t="n">
        <f aca="false">P1015-Q1015</f>
        <v>75</v>
      </c>
      <c r="S1015" s="28" t="n">
        <f aca="false">IF(P1015=0,0,R1015/P1015)</f>
        <v>0.405405405405405</v>
      </c>
      <c r="T1015" s="28" t="n">
        <v>0</v>
      </c>
    </row>
    <row r="1016" customFormat="false" ht="15" hidden="false" customHeight="false" outlineLevel="0" collapsed="false">
      <c r="A1016" s="19" t="n">
        <v>1015</v>
      </c>
      <c r="B1016" s="13" t="s">
        <v>1352</v>
      </c>
      <c r="C1016" s="20" t="n">
        <v>45978</v>
      </c>
      <c r="D1016" s="20" t="n">
        <v>45983</v>
      </c>
      <c r="E1016" s="13" t="s">
        <v>150</v>
      </c>
      <c r="F1016" s="13" t="s">
        <v>703</v>
      </c>
      <c r="G1016" s="13" t="s">
        <v>169</v>
      </c>
      <c r="H1016" s="13" t="s">
        <v>186</v>
      </c>
      <c r="I1016" s="15" t="s">
        <v>477</v>
      </c>
      <c r="J1016" s="15" t="s">
        <v>158</v>
      </c>
      <c r="K1016" s="15" t="s">
        <v>243</v>
      </c>
      <c r="L1016" s="15" t="s">
        <v>276</v>
      </c>
      <c r="M1016" s="21" t="n">
        <v>2</v>
      </c>
      <c r="N1016" s="22" t="n">
        <v>1250</v>
      </c>
      <c r="O1016" s="22" t="n">
        <v>780</v>
      </c>
      <c r="P1016" s="22" t="n">
        <f aca="false">ROUND(M1016*N1016*(1-T1016),2)</f>
        <v>2375</v>
      </c>
      <c r="Q1016" s="22" t="n">
        <f aca="false">ROUND(M1016*O1016,2)</f>
        <v>1560</v>
      </c>
      <c r="R1016" s="22" t="n">
        <f aca="false">P1016-Q1016</f>
        <v>815</v>
      </c>
      <c r="S1016" s="23" t="n">
        <f aca="false">IF(P1016=0,0,R1016/P1016)</f>
        <v>0.343157894736842</v>
      </c>
      <c r="T1016" s="23" t="n">
        <v>0.05</v>
      </c>
    </row>
    <row r="1017" customFormat="false" ht="15" hidden="false" customHeight="false" outlineLevel="0" collapsed="false">
      <c r="A1017" s="24" t="n">
        <v>1016</v>
      </c>
      <c r="B1017" s="9" t="s">
        <v>1353</v>
      </c>
      <c r="C1017" s="25" t="n">
        <v>45978</v>
      </c>
      <c r="D1017" s="25" t="n">
        <v>45980</v>
      </c>
      <c r="E1017" s="9" t="s">
        <v>167</v>
      </c>
      <c r="F1017" s="9" t="s">
        <v>368</v>
      </c>
      <c r="G1017" s="9" t="s">
        <v>177</v>
      </c>
      <c r="H1017" s="9" t="s">
        <v>153</v>
      </c>
      <c r="I1017" s="17" t="s">
        <v>163</v>
      </c>
      <c r="J1017" s="17" t="s">
        <v>158</v>
      </c>
      <c r="K1017" s="17" t="s">
        <v>199</v>
      </c>
      <c r="L1017" s="17" t="s">
        <v>200</v>
      </c>
      <c r="M1017" s="26" t="n">
        <v>2</v>
      </c>
      <c r="N1017" s="27" t="n">
        <v>449</v>
      </c>
      <c r="O1017" s="27" t="n">
        <v>275</v>
      </c>
      <c r="P1017" s="27" t="n">
        <f aca="false">ROUND(M1017*N1017*(1-T1017),2)</f>
        <v>853.1</v>
      </c>
      <c r="Q1017" s="27" t="n">
        <f aca="false">ROUND(M1017*O1017,2)</f>
        <v>550</v>
      </c>
      <c r="R1017" s="27" t="n">
        <f aca="false">P1017-Q1017</f>
        <v>303.1</v>
      </c>
      <c r="S1017" s="28" t="n">
        <f aca="false">IF(P1017=0,0,R1017/P1017)</f>
        <v>0.355292462782792</v>
      </c>
      <c r="T1017" s="28" t="n">
        <v>0.05</v>
      </c>
    </row>
    <row r="1018" customFormat="false" ht="15" hidden="false" customHeight="false" outlineLevel="0" collapsed="false">
      <c r="A1018" s="19" t="n">
        <v>1017</v>
      </c>
      <c r="B1018" s="13" t="s">
        <v>1354</v>
      </c>
      <c r="C1018" s="20" t="n">
        <v>45979</v>
      </c>
      <c r="D1018" s="20" t="n">
        <v>45984</v>
      </c>
      <c r="E1018" s="13" t="s">
        <v>150</v>
      </c>
      <c r="F1018" s="13" t="s">
        <v>250</v>
      </c>
      <c r="G1018" s="13" t="s">
        <v>177</v>
      </c>
      <c r="H1018" s="13" t="s">
        <v>153</v>
      </c>
      <c r="I1018" s="15" t="s">
        <v>233</v>
      </c>
      <c r="J1018" s="15" t="s">
        <v>172</v>
      </c>
      <c r="K1018" s="15" t="s">
        <v>195</v>
      </c>
      <c r="L1018" s="15" t="s">
        <v>196</v>
      </c>
      <c r="M1018" s="21" t="n">
        <v>1</v>
      </c>
      <c r="N1018" s="22" t="n">
        <v>58</v>
      </c>
      <c r="O1018" s="22" t="n">
        <v>31</v>
      </c>
      <c r="P1018" s="22" t="n">
        <f aca="false">ROUND(M1018*N1018*(1-T1018),2)</f>
        <v>58</v>
      </c>
      <c r="Q1018" s="22" t="n">
        <f aca="false">ROUND(M1018*O1018,2)</f>
        <v>31</v>
      </c>
      <c r="R1018" s="22" t="n">
        <f aca="false">P1018-Q1018</f>
        <v>27</v>
      </c>
      <c r="S1018" s="23" t="n">
        <f aca="false">IF(P1018=0,0,R1018/P1018)</f>
        <v>0.46551724137931</v>
      </c>
      <c r="T1018" s="23" t="n">
        <v>0</v>
      </c>
    </row>
    <row r="1019" customFormat="false" ht="15" hidden="false" customHeight="false" outlineLevel="0" collapsed="false">
      <c r="A1019" s="24" t="n">
        <v>1018</v>
      </c>
      <c r="B1019" s="9" t="s">
        <v>1355</v>
      </c>
      <c r="C1019" s="25" t="n">
        <v>45979</v>
      </c>
      <c r="D1019" s="25" t="n">
        <v>45985</v>
      </c>
      <c r="E1019" s="9" t="s">
        <v>150</v>
      </c>
      <c r="F1019" s="9" t="s">
        <v>486</v>
      </c>
      <c r="G1019" s="9" t="s">
        <v>177</v>
      </c>
      <c r="H1019" s="9" t="s">
        <v>153</v>
      </c>
      <c r="I1019" s="17" t="s">
        <v>233</v>
      </c>
      <c r="J1019" s="17" t="s">
        <v>158</v>
      </c>
      <c r="K1019" s="17" t="s">
        <v>199</v>
      </c>
      <c r="L1019" s="17" t="s">
        <v>200</v>
      </c>
      <c r="M1019" s="26" t="n">
        <v>2</v>
      </c>
      <c r="N1019" s="27" t="n">
        <v>449</v>
      </c>
      <c r="O1019" s="27" t="n">
        <v>275</v>
      </c>
      <c r="P1019" s="27" t="n">
        <f aca="false">ROUND(M1019*N1019*(1-T1019),2)</f>
        <v>853.1</v>
      </c>
      <c r="Q1019" s="27" t="n">
        <f aca="false">ROUND(M1019*O1019,2)</f>
        <v>550</v>
      </c>
      <c r="R1019" s="27" t="n">
        <f aca="false">P1019-Q1019</f>
        <v>303.1</v>
      </c>
      <c r="S1019" s="28" t="n">
        <f aca="false">IF(P1019=0,0,R1019/P1019)</f>
        <v>0.355292462782792</v>
      </c>
      <c r="T1019" s="28" t="n">
        <v>0.05</v>
      </c>
    </row>
    <row r="1020" customFormat="false" ht="15" hidden="false" customHeight="false" outlineLevel="0" collapsed="false">
      <c r="A1020" s="19" t="n">
        <v>1019</v>
      </c>
      <c r="B1020" s="13" t="s">
        <v>1356</v>
      </c>
      <c r="C1020" s="20" t="n">
        <v>45979</v>
      </c>
      <c r="D1020" s="20" t="n">
        <v>45985</v>
      </c>
      <c r="E1020" s="13" t="s">
        <v>150</v>
      </c>
      <c r="F1020" s="13" t="s">
        <v>933</v>
      </c>
      <c r="G1020" s="13" t="s">
        <v>152</v>
      </c>
      <c r="H1020" s="13" t="s">
        <v>208</v>
      </c>
      <c r="I1020" s="15" t="s">
        <v>247</v>
      </c>
      <c r="J1020" s="15" t="s">
        <v>172</v>
      </c>
      <c r="K1020" s="15" t="s">
        <v>173</v>
      </c>
      <c r="L1020" s="15" t="s">
        <v>174</v>
      </c>
      <c r="M1020" s="21" t="n">
        <v>3</v>
      </c>
      <c r="N1020" s="22" t="n">
        <v>64</v>
      </c>
      <c r="O1020" s="22" t="n">
        <v>49</v>
      </c>
      <c r="P1020" s="22" t="n">
        <f aca="false">ROUND(M1020*N1020*(1-T1020),2)</f>
        <v>134.4</v>
      </c>
      <c r="Q1020" s="22" t="n">
        <f aca="false">ROUND(M1020*O1020,2)</f>
        <v>147</v>
      </c>
      <c r="R1020" s="22" t="n">
        <f aca="false">P1020-Q1020</f>
        <v>-12.6</v>
      </c>
      <c r="S1020" s="23" t="n">
        <f aca="false">IF(P1020=0,0,R1020/P1020)</f>
        <v>-0.09375</v>
      </c>
      <c r="T1020" s="23" t="n">
        <v>0.3</v>
      </c>
    </row>
    <row r="1021" customFormat="false" ht="15" hidden="false" customHeight="false" outlineLevel="0" collapsed="false">
      <c r="A1021" s="24" t="n">
        <v>1020</v>
      </c>
      <c r="B1021" s="9" t="s">
        <v>1357</v>
      </c>
      <c r="C1021" s="25" t="n">
        <v>45980</v>
      </c>
      <c r="D1021" s="25" t="n">
        <v>45985</v>
      </c>
      <c r="E1021" s="9" t="s">
        <v>150</v>
      </c>
      <c r="F1021" s="9" t="s">
        <v>412</v>
      </c>
      <c r="G1021" s="9" t="s">
        <v>177</v>
      </c>
      <c r="H1021" s="9" t="s">
        <v>153</v>
      </c>
      <c r="I1021" s="17" t="s">
        <v>154</v>
      </c>
      <c r="J1021" s="17" t="s">
        <v>158</v>
      </c>
      <c r="K1021" s="17" t="s">
        <v>199</v>
      </c>
      <c r="L1021" s="17" t="s">
        <v>266</v>
      </c>
      <c r="M1021" s="26" t="n">
        <v>1</v>
      </c>
      <c r="N1021" s="27" t="n">
        <v>899</v>
      </c>
      <c r="O1021" s="27" t="n">
        <v>540</v>
      </c>
      <c r="P1021" s="27" t="n">
        <f aca="false">ROUND(M1021*N1021*(1-T1021),2)</f>
        <v>899</v>
      </c>
      <c r="Q1021" s="27" t="n">
        <f aca="false">ROUND(M1021*O1021,2)</f>
        <v>540</v>
      </c>
      <c r="R1021" s="27" t="n">
        <f aca="false">P1021-Q1021</f>
        <v>359</v>
      </c>
      <c r="S1021" s="28" t="n">
        <f aca="false">IF(P1021=0,0,R1021/P1021)</f>
        <v>0.399332591768632</v>
      </c>
      <c r="T1021" s="28" t="n">
        <v>0</v>
      </c>
    </row>
    <row r="1022" customFormat="false" ht="15" hidden="false" customHeight="false" outlineLevel="0" collapsed="false">
      <c r="A1022" s="19" t="n">
        <v>1021</v>
      </c>
      <c r="B1022" s="13" t="s">
        <v>1357</v>
      </c>
      <c r="C1022" s="20" t="n">
        <v>45980</v>
      </c>
      <c r="D1022" s="20" t="n">
        <v>45985</v>
      </c>
      <c r="E1022" s="13" t="s">
        <v>150</v>
      </c>
      <c r="F1022" s="13" t="s">
        <v>412</v>
      </c>
      <c r="G1022" s="13" t="s">
        <v>177</v>
      </c>
      <c r="H1022" s="13" t="s">
        <v>153</v>
      </c>
      <c r="I1022" s="15" t="s">
        <v>154</v>
      </c>
      <c r="J1022" s="15" t="s">
        <v>172</v>
      </c>
      <c r="K1022" s="15" t="s">
        <v>173</v>
      </c>
      <c r="L1022" s="15" t="s">
        <v>174</v>
      </c>
      <c r="M1022" s="21" t="n">
        <v>2</v>
      </c>
      <c r="N1022" s="22" t="n">
        <v>64</v>
      </c>
      <c r="O1022" s="22" t="n">
        <v>49</v>
      </c>
      <c r="P1022" s="22" t="n">
        <f aca="false">ROUND(M1022*N1022*(1-T1022),2)</f>
        <v>96</v>
      </c>
      <c r="Q1022" s="22" t="n">
        <f aca="false">ROUND(M1022*O1022,2)</f>
        <v>98</v>
      </c>
      <c r="R1022" s="22" t="n">
        <f aca="false">P1022-Q1022</f>
        <v>-2</v>
      </c>
      <c r="S1022" s="23" t="n">
        <f aca="false">IF(P1022=0,0,R1022/P1022)</f>
        <v>-0.0208333333333333</v>
      </c>
      <c r="T1022" s="23" t="n">
        <v>0.25</v>
      </c>
    </row>
    <row r="1023" customFormat="false" ht="15" hidden="false" customHeight="false" outlineLevel="0" collapsed="false">
      <c r="A1023" s="24" t="n">
        <v>1022</v>
      </c>
      <c r="B1023" s="9" t="s">
        <v>1358</v>
      </c>
      <c r="C1023" s="25" t="n">
        <v>45980</v>
      </c>
      <c r="D1023" s="25" t="n">
        <v>45981</v>
      </c>
      <c r="E1023" s="9" t="s">
        <v>184</v>
      </c>
      <c r="F1023" s="9" t="s">
        <v>256</v>
      </c>
      <c r="G1023" s="9" t="s">
        <v>169</v>
      </c>
      <c r="H1023" s="9" t="s">
        <v>208</v>
      </c>
      <c r="I1023" s="17" t="s">
        <v>242</v>
      </c>
      <c r="J1023" s="17" t="s">
        <v>158</v>
      </c>
      <c r="K1023" s="17" t="s">
        <v>159</v>
      </c>
      <c r="L1023" s="17" t="s">
        <v>248</v>
      </c>
      <c r="M1023" s="26" t="n">
        <v>2</v>
      </c>
      <c r="N1023" s="27" t="n">
        <v>165</v>
      </c>
      <c r="O1023" s="27" t="n">
        <v>78</v>
      </c>
      <c r="P1023" s="27" t="n">
        <f aca="false">ROUND(M1023*N1023*(1-T1023),2)</f>
        <v>297</v>
      </c>
      <c r="Q1023" s="27" t="n">
        <f aca="false">ROUND(M1023*O1023,2)</f>
        <v>156</v>
      </c>
      <c r="R1023" s="27" t="n">
        <f aca="false">P1023-Q1023</f>
        <v>141</v>
      </c>
      <c r="S1023" s="28" t="n">
        <f aca="false">IF(P1023=0,0,R1023/P1023)</f>
        <v>0.474747474747475</v>
      </c>
      <c r="T1023" s="28" t="n">
        <v>0.1</v>
      </c>
    </row>
    <row r="1024" customFormat="false" ht="15" hidden="false" customHeight="false" outlineLevel="0" collapsed="false">
      <c r="A1024" s="19" t="n">
        <v>1023</v>
      </c>
      <c r="B1024" s="13" t="s">
        <v>1358</v>
      </c>
      <c r="C1024" s="20" t="n">
        <v>45980</v>
      </c>
      <c r="D1024" s="20" t="n">
        <v>45981</v>
      </c>
      <c r="E1024" s="13" t="s">
        <v>184</v>
      </c>
      <c r="F1024" s="13" t="s">
        <v>256</v>
      </c>
      <c r="G1024" s="13" t="s">
        <v>169</v>
      </c>
      <c r="H1024" s="13" t="s">
        <v>208</v>
      </c>
      <c r="I1024" s="15" t="s">
        <v>242</v>
      </c>
      <c r="J1024" s="15" t="s">
        <v>172</v>
      </c>
      <c r="K1024" s="15" t="s">
        <v>195</v>
      </c>
      <c r="L1024" s="15" t="s">
        <v>196</v>
      </c>
      <c r="M1024" s="21" t="n">
        <v>2</v>
      </c>
      <c r="N1024" s="22" t="n">
        <v>58</v>
      </c>
      <c r="O1024" s="22" t="n">
        <v>31</v>
      </c>
      <c r="P1024" s="22" t="n">
        <f aca="false">ROUND(M1024*N1024*(1-T1024),2)</f>
        <v>116</v>
      </c>
      <c r="Q1024" s="22" t="n">
        <f aca="false">ROUND(M1024*O1024,2)</f>
        <v>62</v>
      </c>
      <c r="R1024" s="22" t="n">
        <f aca="false">P1024-Q1024</f>
        <v>54</v>
      </c>
      <c r="S1024" s="23" t="n">
        <f aca="false">IF(P1024=0,0,R1024/P1024)</f>
        <v>0.46551724137931</v>
      </c>
      <c r="T1024" s="23" t="n">
        <v>0</v>
      </c>
    </row>
    <row r="1025" customFormat="false" ht="15" hidden="false" customHeight="false" outlineLevel="0" collapsed="false">
      <c r="A1025" s="24" t="n">
        <v>1024</v>
      </c>
      <c r="B1025" s="9" t="s">
        <v>1359</v>
      </c>
      <c r="C1025" s="25" t="n">
        <v>45980</v>
      </c>
      <c r="D1025" s="25" t="n">
        <v>45984</v>
      </c>
      <c r="E1025" s="9" t="s">
        <v>167</v>
      </c>
      <c r="F1025" s="9" t="s">
        <v>376</v>
      </c>
      <c r="G1025" s="9" t="s">
        <v>169</v>
      </c>
      <c r="H1025" s="9" t="s">
        <v>208</v>
      </c>
      <c r="I1025" s="17" t="s">
        <v>219</v>
      </c>
      <c r="J1025" s="17" t="s">
        <v>172</v>
      </c>
      <c r="K1025" s="17" t="s">
        <v>173</v>
      </c>
      <c r="L1025" s="17" t="s">
        <v>237</v>
      </c>
      <c r="M1025" s="26" t="n">
        <v>4</v>
      </c>
      <c r="N1025" s="27" t="n">
        <v>42</v>
      </c>
      <c r="O1025" s="27" t="n">
        <v>21</v>
      </c>
      <c r="P1025" s="27" t="n">
        <f aca="false">ROUND(M1025*N1025*(1-T1025),2)</f>
        <v>168</v>
      </c>
      <c r="Q1025" s="27" t="n">
        <f aca="false">ROUND(M1025*O1025,2)</f>
        <v>84</v>
      </c>
      <c r="R1025" s="27" t="n">
        <f aca="false">P1025-Q1025</f>
        <v>84</v>
      </c>
      <c r="S1025" s="28" t="n">
        <f aca="false">IF(P1025=0,0,R1025/P1025)</f>
        <v>0.5</v>
      </c>
      <c r="T1025" s="28" t="n">
        <v>0</v>
      </c>
    </row>
    <row r="1026" customFormat="false" ht="15" hidden="false" customHeight="false" outlineLevel="0" collapsed="false">
      <c r="A1026" s="19" t="n">
        <v>1025</v>
      </c>
      <c r="B1026" s="13" t="s">
        <v>1360</v>
      </c>
      <c r="C1026" s="20" t="n">
        <v>45981</v>
      </c>
      <c r="D1026" s="20" t="n">
        <v>45987</v>
      </c>
      <c r="E1026" s="13" t="s">
        <v>150</v>
      </c>
      <c r="F1026" s="13" t="s">
        <v>841</v>
      </c>
      <c r="G1026" s="13" t="s">
        <v>169</v>
      </c>
      <c r="H1026" s="13" t="s">
        <v>153</v>
      </c>
      <c r="I1026" s="15" t="s">
        <v>154</v>
      </c>
      <c r="J1026" s="15" t="s">
        <v>172</v>
      </c>
      <c r="K1026" s="15" t="s">
        <v>173</v>
      </c>
      <c r="L1026" s="15" t="s">
        <v>174</v>
      </c>
      <c r="M1026" s="21" t="n">
        <v>3</v>
      </c>
      <c r="N1026" s="22" t="n">
        <v>64</v>
      </c>
      <c r="O1026" s="22" t="n">
        <v>49</v>
      </c>
      <c r="P1026" s="22" t="n">
        <f aca="false">ROUND(M1026*N1026*(1-T1026),2)</f>
        <v>172.8</v>
      </c>
      <c r="Q1026" s="22" t="n">
        <f aca="false">ROUND(M1026*O1026,2)</f>
        <v>147</v>
      </c>
      <c r="R1026" s="22" t="n">
        <f aca="false">P1026-Q1026</f>
        <v>25.8</v>
      </c>
      <c r="S1026" s="23" t="n">
        <f aca="false">IF(P1026=0,0,R1026/P1026)</f>
        <v>0.149305555555556</v>
      </c>
      <c r="T1026" s="23" t="n">
        <v>0.1</v>
      </c>
    </row>
    <row r="1027" customFormat="false" ht="15" hidden="false" customHeight="false" outlineLevel="0" collapsed="false">
      <c r="A1027" s="24" t="n">
        <v>1026</v>
      </c>
      <c r="B1027" s="9" t="s">
        <v>1361</v>
      </c>
      <c r="C1027" s="25" t="n">
        <v>45981</v>
      </c>
      <c r="D1027" s="25" t="n">
        <v>45987</v>
      </c>
      <c r="E1027" s="9" t="s">
        <v>150</v>
      </c>
      <c r="F1027" s="9" t="s">
        <v>228</v>
      </c>
      <c r="G1027" s="9" t="s">
        <v>169</v>
      </c>
      <c r="H1027" s="9" t="s">
        <v>208</v>
      </c>
      <c r="I1027" s="17" t="s">
        <v>209</v>
      </c>
      <c r="J1027" s="17" t="s">
        <v>158</v>
      </c>
      <c r="K1027" s="17" t="s">
        <v>159</v>
      </c>
      <c r="L1027" s="17" t="s">
        <v>160</v>
      </c>
      <c r="M1027" s="26" t="n">
        <v>2</v>
      </c>
      <c r="N1027" s="27" t="n">
        <v>389</v>
      </c>
      <c r="O1027" s="27" t="n">
        <v>235</v>
      </c>
      <c r="P1027" s="27" t="n">
        <f aca="false">ROUND(M1027*N1027*(1-T1027),2)</f>
        <v>622.4</v>
      </c>
      <c r="Q1027" s="27" t="n">
        <f aca="false">ROUND(M1027*O1027,2)</f>
        <v>470</v>
      </c>
      <c r="R1027" s="27" t="n">
        <f aca="false">P1027-Q1027</f>
        <v>152.4</v>
      </c>
      <c r="S1027" s="28" t="n">
        <f aca="false">IF(P1027=0,0,R1027/P1027)</f>
        <v>0.244858611825193</v>
      </c>
      <c r="T1027" s="28" t="n">
        <v>0.2</v>
      </c>
    </row>
    <row r="1028" customFormat="false" ht="15" hidden="false" customHeight="false" outlineLevel="0" collapsed="false">
      <c r="A1028" s="19" t="n">
        <v>1027</v>
      </c>
      <c r="B1028" s="13" t="s">
        <v>1362</v>
      </c>
      <c r="C1028" s="20" t="n">
        <v>45981</v>
      </c>
      <c r="D1028" s="20" t="n">
        <v>45981</v>
      </c>
      <c r="E1028" s="13" t="s">
        <v>179</v>
      </c>
      <c r="F1028" s="13" t="s">
        <v>898</v>
      </c>
      <c r="G1028" s="13" t="s">
        <v>177</v>
      </c>
      <c r="H1028" s="13" t="s">
        <v>153</v>
      </c>
      <c r="I1028" s="15" t="s">
        <v>154</v>
      </c>
      <c r="J1028" s="15" t="s">
        <v>172</v>
      </c>
      <c r="K1028" s="15" t="s">
        <v>195</v>
      </c>
      <c r="L1028" s="15" t="s">
        <v>230</v>
      </c>
      <c r="M1028" s="21" t="n">
        <v>2</v>
      </c>
      <c r="N1028" s="22" t="n">
        <v>45</v>
      </c>
      <c r="O1028" s="22" t="n">
        <v>24</v>
      </c>
      <c r="P1028" s="22" t="n">
        <f aca="false">ROUND(M1028*N1028*(1-T1028),2)</f>
        <v>90</v>
      </c>
      <c r="Q1028" s="22" t="n">
        <f aca="false">ROUND(M1028*O1028,2)</f>
        <v>48</v>
      </c>
      <c r="R1028" s="22" t="n">
        <f aca="false">P1028-Q1028</f>
        <v>42</v>
      </c>
      <c r="S1028" s="23" t="n">
        <f aca="false">IF(P1028=0,0,R1028/P1028)</f>
        <v>0.466666666666667</v>
      </c>
      <c r="T1028" s="23" t="n">
        <v>0</v>
      </c>
    </row>
    <row r="1029" customFormat="false" ht="15" hidden="false" customHeight="false" outlineLevel="0" collapsed="false">
      <c r="A1029" s="24" t="n">
        <v>1028</v>
      </c>
      <c r="B1029" s="9" t="s">
        <v>1362</v>
      </c>
      <c r="C1029" s="25" t="n">
        <v>45981</v>
      </c>
      <c r="D1029" s="25" t="n">
        <v>45981</v>
      </c>
      <c r="E1029" s="9" t="s">
        <v>179</v>
      </c>
      <c r="F1029" s="9" t="s">
        <v>898</v>
      </c>
      <c r="G1029" s="9" t="s">
        <v>177</v>
      </c>
      <c r="H1029" s="9" t="s">
        <v>153</v>
      </c>
      <c r="I1029" s="17" t="s">
        <v>154</v>
      </c>
      <c r="J1029" s="17" t="s">
        <v>172</v>
      </c>
      <c r="K1029" s="17" t="s">
        <v>204</v>
      </c>
      <c r="L1029" s="17" t="s">
        <v>205</v>
      </c>
      <c r="M1029" s="26" t="n">
        <v>1</v>
      </c>
      <c r="N1029" s="27" t="n">
        <v>195</v>
      </c>
      <c r="O1029" s="27" t="n">
        <v>122</v>
      </c>
      <c r="P1029" s="27" t="n">
        <f aca="false">ROUND(M1029*N1029*(1-T1029),2)</f>
        <v>175.5</v>
      </c>
      <c r="Q1029" s="27" t="n">
        <f aca="false">ROUND(M1029*O1029,2)</f>
        <v>122</v>
      </c>
      <c r="R1029" s="27" t="n">
        <f aca="false">P1029-Q1029</f>
        <v>53.5</v>
      </c>
      <c r="S1029" s="28" t="n">
        <f aca="false">IF(P1029=0,0,R1029/P1029)</f>
        <v>0.304843304843305</v>
      </c>
      <c r="T1029" s="28" t="n">
        <v>0.1</v>
      </c>
    </row>
    <row r="1030" customFormat="false" ht="15" hidden="false" customHeight="false" outlineLevel="0" collapsed="false">
      <c r="A1030" s="19" t="n">
        <v>1029</v>
      </c>
      <c r="B1030" s="13" t="s">
        <v>1363</v>
      </c>
      <c r="C1030" s="20" t="n">
        <v>45982</v>
      </c>
      <c r="D1030" s="20" t="n">
        <v>45983</v>
      </c>
      <c r="E1030" s="13" t="s">
        <v>184</v>
      </c>
      <c r="F1030" s="13" t="s">
        <v>600</v>
      </c>
      <c r="G1030" s="13" t="s">
        <v>152</v>
      </c>
      <c r="H1030" s="13" t="s">
        <v>208</v>
      </c>
      <c r="I1030" s="15" t="s">
        <v>242</v>
      </c>
      <c r="J1030" s="15" t="s">
        <v>155</v>
      </c>
      <c r="K1030" s="15" t="s">
        <v>215</v>
      </c>
      <c r="L1030" s="15" t="s">
        <v>292</v>
      </c>
      <c r="M1030" s="21" t="n">
        <v>5</v>
      </c>
      <c r="N1030" s="22" t="n">
        <v>425</v>
      </c>
      <c r="O1030" s="22" t="n">
        <v>265</v>
      </c>
      <c r="P1030" s="22" t="n">
        <f aca="false">ROUND(M1030*N1030*(1-T1030),2)</f>
        <v>2125</v>
      </c>
      <c r="Q1030" s="22" t="n">
        <f aca="false">ROUND(M1030*O1030,2)</f>
        <v>1325</v>
      </c>
      <c r="R1030" s="22" t="n">
        <f aca="false">P1030-Q1030</f>
        <v>800</v>
      </c>
      <c r="S1030" s="23" t="n">
        <f aca="false">IF(P1030=0,0,R1030/P1030)</f>
        <v>0.376470588235294</v>
      </c>
      <c r="T1030" s="23" t="n">
        <v>0</v>
      </c>
    </row>
    <row r="1031" customFormat="false" ht="15" hidden="false" customHeight="false" outlineLevel="0" collapsed="false">
      <c r="A1031" s="24" t="n">
        <v>1030</v>
      </c>
      <c r="B1031" s="9" t="s">
        <v>1364</v>
      </c>
      <c r="C1031" s="25" t="n">
        <v>45982</v>
      </c>
      <c r="D1031" s="25" t="n">
        <v>45987</v>
      </c>
      <c r="E1031" s="9" t="s">
        <v>150</v>
      </c>
      <c r="F1031" s="9" t="s">
        <v>891</v>
      </c>
      <c r="G1031" s="9" t="s">
        <v>152</v>
      </c>
      <c r="H1031" s="9" t="s">
        <v>153</v>
      </c>
      <c r="I1031" s="17" t="s">
        <v>163</v>
      </c>
      <c r="J1031" s="17" t="s">
        <v>155</v>
      </c>
      <c r="K1031" s="17" t="s">
        <v>164</v>
      </c>
      <c r="L1031" s="17" t="s">
        <v>165</v>
      </c>
      <c r="M1031" s="26" t="n">
        <v>4</v>
      </c>
      <c r="N1031" s="27" t="n">
        <v>920</v>
      </c>
      <c r="O1031" s="27" t="n">
        <v>760</v>
      </c>
      <c r="P1031" s="27" t="n">
        <f aca="false">ROUND(M1031*N1031*(1-T1031),2)</f>
        <v>3680</v>
      </c>
      <c r="Q1031" s="27" t="n">
        <f aca="false">ROUND(M1031*O1031,2)</f>
        <v>3040</v>
      </c>
      <c r="R1031" s="27" t="n">
        <f aca="false">P1031-Q1031</f>
        <v>640</v>
      </c>
      <c r="S1031" s="28" t="n">
        <f aca="false">IF(P1031=0,0,R1031/P1031)</f>
        <v>0.173913043478261</v>
      </c>
      <c r="T1031" s="28" t="n">
        <v>0</v>
      </c>
    </row>
    <row r="1032" customFormat="false" ht="15" hidden="false" customHeight="false" outlineLevel="0" collapsed="false">
      <c r="A1032" s="19" t="n">
        <v>1031</v>
      </c>
      <c r="B1032" s="13" t="s">
        <v>1364</v>
      </c>
      <c r="C1032" s="20" t="n">
        <v>45982</v>
      </c>
      <c r="D1032" s="20" t="n">
        <v>45987</v>
      </c>
      <c r="E1032" s="13" t="s">
        <v>150</v>
      </c>
      <c r="F1032" s="13" t="s">
        <v>891</v>
      </c>
      <c r="G1032" s="13" t="s">
        <v>152</v>
      </c>
      <c r="H1032" s="13" t="s">
        <v>153</v>
      </c>
      <c r="I1032" s="15" t="s">
        <v>163</v>
      </c>
      <c r="J1032" s="15" t="s">
        <v>172</v>
      </c>
      <c r="K1032" s="15" t="s">
        <v>204</v>
      </c>
      <c r="L1032" s="15" t="s">
        <v>341</v>
      </c>
      <c r="M1032" s="21" t="n">
        <v>4</v>
      </c>
      <c r="N1032" s="22" t="n">
        <v>68</v>
      </c>
      <c r="O1032" s="22" t="n">
        <v>36</v>
      </c>
      <c r="P1032" s="22" t="n">
        <f aca="false">ROUND(M1032*N1032*(1-T1032),2)</f>
        <v>244.8</v>
      </c>
      <c r="Q1032" s="22" t="n">
        <f aca="false">ROUND(M1032*O1032,2)</f>
        <v>144</v>
      </c>
      <c r="R1032" s="22" t="n">
        <f aca="false">P1032-Q1032</f>
        <v>100.8</v>
      </c>
      <c r="S1032" s="23" t="n">
        <f aca="false">IF(P1032=0,0,R1032/P1032)</f>
        <v>0.411764705882353</v>
      </c>
      <c r="T1032" s="23" t="n">
        <v>0.1</v>
      </c>
    </row>
    <row r="1033" customFormat="false" ht="15" hidden="false" customHeight="false" outlineLevel="0" collapsed="false">
      <c r="A1033" s="24" t="n">
        <v>1032</v>
      </c>
      <c r="B1033" s="9" t="s">
        <v>1365</v>
      </c>
      <c r="C1033" s="25" t="n">
        <v>45982</v>
      </c>
      <c r="D1033" s="25" t="n">
        <v>45984</v>
      </c>
      <c r="E1033" s="9" t="s">
        <v>167</v>
      </c>
      <c r="F1033" s="9" t="s">
        <v>740</v>
      </c>
      <c r="G1033" s="9" t="s">
        <v>169</v>
      </c>
      <c r="H1033" s="9" t="s">
        <v>170</v>
      </c>
      <c r="I1033" s="17" t="s">
        <v>271</v>
      </c>
      <c r="J1033" s="17" t="s">
        <v>158</v>
      </c>
      <c r="K1033" s="17" t="s">
        <v>243</v>
      </c>
      <c r="L1033" s="17" t="s">
        <v>276</v>
      </c>
      <c r="M1033" s="26" t="n">
        <v>2</v>
      </c>
      <c r="N1033" s="27" t="n">
        <v>1250</v>
      </c>
      <c r="O1033" s="27" t="n">
        <v>780</v>
      </c>
      <c r="P1033" s="27" t="n">
        <f aca="false">ROUND(M1033*N1033*(1-T1033),2)</f>
        <v>2500</v>
      </c>
      <c r="Q1033" s="27" t="n">
        <f aca="false">ROUND(M1033*O1033,2)</f>
        <v>1560</v>
      </c>
      <c r="R1033" s="27" t="n">
        <f aca="false">P1033-Q1033</f>
        <v>940</v>
      </c>
      <c r="S1033" s="28" t="n">
        <f aca="false">IF(P1033=0,0,R1033/P1033)</f>
        <v>0.376</v>
      </c>
      <c r="T1033" s="28" t="n">
        <v>0</v>
      </c>
    </row>
    <row r="1034" customFormat="false" ht="15" hidden="false" customHeight="false" outlineLevel="0" collapsed="false">
      <c r="A1034" s="19" t="n">
        <v>1033</v>
      </c>
      <c r="B1034" s="13" t="s">
        <v>1366</v>
      </c>
      <c r="C1034" s="20" t="n">
        <v>45983</v>
      </c>
      <c r="D1034" s="20" t="n">
        <v>45989</v>
      </c>
      <c r="E1034" s="13" t="s">
        <v>150</v>
      </c>
      <c r="F1034" s="13" t="s">
        <v>1006</v>
      </c>
      <c r="G1034" s="13" t="s">
        <v>152</v>
      </c>
      <c r="H1034" s="13" t="s">
        <v>153</v>
      </c>
      <c r="I1034" s="15" t="s">
        <v>163</v>
      </c>
      <c r="J1034" s="15" t="s">
        <v>158</v>
      </c>
      <c r="K1034" s="15" t="s">
        <v>159</v>
      </c>
      <c r="L1034" s="15" t="s">
        <v>248</v>
      </c>
      <c r="M1034" s="21" t="n">
        <v>1</v>
      </c>
      <c r="N1034" s="22" t="n">
        <v>165</v>
      </c>
      <c r="O1034" s="22" t="n">
        <v>78</v>
      </c>
      <c r="P1034" s="22" t="n">
        <f aca="false">ROUND(M1034*N1034*(1-T1034),2)</f>
        <v>165</v>
      </c>
      <c r="Q1034" s="22" t="n">
        <f aca="false">ROUND(M1034*O1034,2)</f>
        <v>78</v>
      </c>
      <c r="R1034" s="22" t="n">
        <f aca="false">P1034-Q1034</f>
        <v>87</v>
      </c>
      <c r="S1034" s="23" t="n">
        <f aca="false">IF(P1034=0,0,R1034/P1034)</f>
        <v>0.527272727272727</v>
      </c>
      <c r="T1034" s="23" t="n">
        <v>0</v>
      </c>
    </row>
    <row r="1035" customFormat="false" ht="15" hidden="false" customHeight="false" outlineLevel="0" collapsed="false">
      <c r="A1035" s="24" t="n">
        <v>1034</v>
      </c>
      <c r="B1035" s="9" t="s">
        <v>1367</v>
      </c>
      <c r="C1035" s="25" t="n">
        <v>45984</v>
      </c>
      <c r="D1035" s="25" t="n">
        <v>45985</v>
      </c>
      <c r="E1035" s="9" t="s">
        <v>184</v>
      </c>
      <c r="F1035" s="9" t="s">
        <v>408</v>
      </c>
      <c r="G1035" s="9" t="s">
        <v>152</v>
      </c>
      <c r="H1035" s="9" t="s">
        <v>153</v>
      </c>
      <c r="I1035" s="17" t="s">
        <v>154</v>
      </c>
      <c r="J1035" s="17" t="s">
        <v>155</v>
      </c>
      <c r="K1035" s="17" t="s">
        <v>164</v>
      </c>
      <c r="L1035" s="17" t="s">
        <v>165</v>
      </c>
      <c r="M1035" s="26" t="n">
        <v>1</v>
      </c>
      <c r="N1035" s="27" t="n">
        <v>920</v>
      </c>
      <c r="O1035" s="27" t="n">
        <v>760</v>
      </c>
      <c r="P1035" s="27" t="n">
        <f aca="false">ROUND(M1035*N1035*(1-T1035),2)</f>
        <v>644</v>
      </c>
      <c r="Q1035" s="27" t="n">
        <f aca="false">ROUND(M1035*O1035,2)</f>
        <v>760</v>
      </c>
      <c r="R1035" s="27" t="n">
        <f aca="false">P1035-Q1035</f>
        <v>-116</v>
      </c>
      <c r="S1035" s="28" t="n">
        <f aca="false">IF(P1035=0,0,R1035/P1035)</f>
        <v>-0.180124223602484</v>
      </c>
      <c r="T1035" s="28" t="n">
        <v>0.3</v>
      </c>
    </row>
    <row r="1036" customFormat="false" ht="15" hidden="false" customHeight="false" outlineLevel="0" collapsed="false">
      <c r="A1036" s="19" t="n">
        <v>1035</v>
      </c>
      <c r="B1036" s="13" t="s">
        <v>1368</v>
      </c>
      <c r="C1036" s="20" t="n">
        <v>45984</v>
      </c>
      <c r="D1036" s="20" t="n">
        <v>45988</v>
      </c>
      <c r="E1036" s="13" t="s">
        <v>167</v>
      </c>
      <c r="F1036" s="13" t="s">
        <v>194</v>
      </c>
      <c r="G1036" s="13" t="s">
        <v>177</v>
      </c>
      <c r="H1036" s="13" t="s">
        <v>186</v>
      </c>
      <c r="I1036" s="15" t="s">
        <v>187</v>
      </c>
      <c r="J1036" s="15" t="s">
        <v>155</v>
      </c>
      <c r="K1036" s="15" t="s">
        <v>288</v>
      </c>
      <c r="L1036" s="15" t="s">
        <v>289</v>
      </c>
      <c r="M1036" s="21" t="n">
        <v>2</v>
      </c>
      <c r="N1036" s="22" t="n">
        <v>185</v>
      </c>
      <c r="O1036" s="22" t="n">
        <v>110</v>
      </c>
      <c r="P1036" s="22" t="n">
        <f aca="false">ROUND(M1036*N1036*(1-T1036),2)</f>
        <v>370</v>
      </c>
      <c r="Q1036" s="22" t="n">
        <f aca="false">ROUND(M1036*O1036,2)</f>
        <v>220</v>
      </c>
      <c r="R1036" s="22" t="n">
        <f aca="false">P1036-Q1036</f>
        <v>150</v>
      </c>
      <c r="S1036" s="23" t="n">
        <f aca="false">IF(P1036=0,0,R1036/P1036)</f>
        <v>0.405405405405405</v>
      </c>
      <c r="T1036" s="23" t="n">
        <v>0</v>
      </c>
    </row>
    <row r="1037" customFormat="false" ht="15" hidden="false" customHeight="false" outlineLevel="0" collapsed="false">
      <c r="A1037" s="24" t="n">
        <v>1036</v>
      </c>
      <c r="B1037" s="9" t="s">
        <v>1369</v>
      </c>
      <c r="C1037" s="25" t="n">
        <v>45984</v>
      </c>
      <c r="D1037" s="25" t="n">
        <v>45989</v>
      </c>
      <c r="E1037" s="9" t="s">
        <v>150</v>
      </c>
      <c r="F1037" s="9" t="s">
        <v>588</v>
      </c>
      <c r="G1037" s="9" t="s">
        <v>169</v>
      </c>
      <c r="H1037" s="9" t="s">
        <v>170</v>
      </c>
      <c r="I1037" s="17" t="s">
        <v>229</v>
      </c>
      <c r="J1037" s="17" t="s">
        <v>155</v>
      </c>
      <c r="K1037" s="17" t="s">
        <v>156</v>
      </c>
      <c r="L1037" s="17" t="s">
        <v>157</v>
      </c>
      <c r="M1037" s="26" t="n">
        <v>4</v>
      </c>
      <c r="N1037" s="27" t="n">
        <v>295</v>
      </c>
      <c r="O1037" s="27" t="n">
        <v>235</v>
      </c>
      <c r="P1037" s="27" t="n">
        <f aca="false">ROUND(M1037*N1037*(1-T1037),2)</f>
        <v>885</v>
      </c>
      <c r="Q1037" s="27" t="n">
        <f aca="false">ROUND(M1037*O1037,2)</f>
        <v>940</v>
      </c>
      <c r="R1037" s="27" t="n">
        <f aca="false">P1037-Q1037</f>
        <v>-55</v>
      </c>
      <c r="S1037" s="28" t="n">
        <f aca="false">IF(P1037=0,0,R1037/P1037)</f>
        <v>-0.0621468926553672</v>
      </c>
      <c r="T1037" s="28" t="n">
        <v>0.25</v>
      </c>
    </row>
    <row r="1038" customFormat="false" ht="15" hidden="false" customHeight="false" outlineLevel="0" collapsed="false">
      <c r="A1038" s="19" t="n">
        <v>1037</v>
      </c>
      <c r="B1038" s="13" t="s">
        <v>1370</v>
      </c>
      <c r="C1038" s="20" t="n">
        <v>45984</v>
      </c>
      <c r="D1038" s="20" t="n">
        <v>45986</v>
      </c>
      <c r="E1038" s="13" t="s">
        <v>167</v>
      </c>
      <c r="F1038" s="13" t="s">
        <v>445</v>
      </c>
      <c r="G1038" s="13" t="s">
        <v>169</v>
      </c>
      <c r="H1038" s="13" t="s">
        <v>170</v>
      </c>
      <c r="I1038" s="15" t="s">
        <v>229</v>
      </c>
      <c r="J1038" s="15" t="s">
        <v>172</v>
      </c>
      <c r="K1038" s="15" t="s">
        <v>305</v>
      </c>
      <c r="L1038" s="15" t="s">
        <v>306</v>
      </c>
      <c r="M1038" s="21" t="n">
        <v>7</v>
      </c>
      <c r="N1038" s="22" t="n">
        <v>145</v>
      </c>
      <c r="O1038" s="22" t="n">
        <v>88</v>
      </c>
      <c r="P1038" s="22" t="n">
        <f aca="false">ROUND(M1038*N1038*(1-T1038),2)</f>
        <v>913.5</v>
      </c>
      <c r="Q1038" s="22" t="n">
        <f aca="false">ROUND(M1038*O1038,2)</f>
        <v>616</v>
      </c>
      <c r="R1038" s="22" t="n">
        <f aca="false">P1038-Q1038</f>
        <v>297.5</v>
      </c>
      <c r="S1038" s="23" t="n">
        <f aca="false">IF(P1038=0,0,R1038/P1038)</f>
        <v>0.325670498084291</v>
      </c>
      <c r="T1038" s="23" t="n">
        <v>0.1</v>
      </c>
    </row>
    <row r="1039" customFormat="false" ht="15" hidden="false" customHeight="false" outlineLevel="0" collapsed="false">
      <c r="A1039" s="24" t="n">
        <v>1038</v>
      </c>
      <c r="B1039" s="9" t="s">
        <v>1371</v>
      </c>
      <c r="C1039" s="25" t="n">
        <v>45984</v>
      </c>
      <c r="D1039" s="25" t="n">
        <v>45990</v>
      </c>
      <c r="E1039" s="9" t="s">
        <v>150</v>
      </c>
      <c r="F1039" s="9" t="s">
        <v>490</v>
      </c>
      <c r="G1039" s="9" t="s">
        <v>177</v>
      </c>
      <c r="H1039" s="9" t="s">
        <v>153</v>
      </c>
      <c r="I1039" s="17" t="s">
        <v>154</v>
      </c>
      <c r="J1039" s="17" t="s">
        <v>155</v>
      </c>
      <c r="K1039" s="17" t="s">
        <v>215</v>
      </c>
      <c r="L1039" s="17" t="s">
        <v>216</v>
      </c>
      <c r="M1039" s="26" t="n">
        <v>4</v>
      </c>
      <c r="N1039" s="27" t="n">
        <v>210</v>
      </c>
      <c r="O1039" s="27" t="n">
        <v>132</v>
      </c>
      <c r="P1039" s="27" t="n">
        <f aca="false">ROUND(M1039*N1039*(1-T1039),2)</f>
        <v>840</v>
      </c>
      <c r="Q1039" s="27" t="n">
        <f aca="false">ROUND(M1039*O1039,2)</f>
        <v>528</v>
      </c>
      <c r="R1039" s="27" t="n">
        <f aca="false">P1039-Q1039</f>
        <v>312</v>
      </c>
      <c r="S1039" s="28" t="n">
        <f aca="false">IF(P1039=0,0,R1039/P1039)</f>
        <v>0.371428571428571</v>
      </c>
      <c r="T1039" s="28" t="n">
        <v>0</v>
      </c>
    </row>
    <row r="1040" customFormat="false" ht="15" hidden="false" customHeight="false" outlineLevel="0" collapsed="false">
      <c r="A1040" s="19" t="n">
        <v>1039</v>
      </c>
      <c r="B1040" s="13" t="s">
        <v>1372</v>
      </c>
      <c r="C1040" s="20" t="n">
        <v>45984</v>
      </c>
      <c r="D1040" s="20" t="n">
        <v>45990</v>
      </c>
      <c r="E1040" s="13" t="s">
        <v>150</v>
      </c>
      <c r="F1040" s="13" t="s">
        <v>417</v>
      </c>
      <c r="G1040" s="13" t="s">
        <v>177</v>
      </c>
      <c r="H1040" s="13" t="s">
        <v>208</v>
      </c>
      <c r="I1040" s="15" t="s">
        <v>209</v>
      </c>
      <c r="J1040" s="15" t="s">
        <v>155</v>
      </c>
      <c r="K1040" s="15" t="s">
        <v>156</v>
      </c>
      <c r="L1040" s="15" t="s">
        <v>157</v>
      </c>
      <c r="M1040" s="21" t="n">
        <v>4</v>
      </c>
      <c r="N1040" s="22" t="n">
        <v>295</v>
      </c>
      <c r="O1040" s="22" t="n">
        <v>235</v>
      </c>
      <c r="P1040" s="22" t="n">
        <f aca="false">ROUND(M1040*N1040*(1-T1040),2)</f>
        <v>1180</v>
      </c>
      <c r="Q1040" s="22" t="n">
        <f aca="false">ROUND(M1040*O1040,2)</f>
        <v>940</v>
      </c>
      <c r="R1040" s="22" t="n">
        <f aca="false">P1040-Q1040</f>
        <v>240</v>
      </c>
      <c r="S1040" s="23" t="n">
        <f aca="false">IF(P1040=0,0,R1040/P1040)</f>
        <v>0.203389830508475</v>
      </c>
      <c r="T1040" s="23" t="n">
        <v>0</v>
      </c>
    </row>
    <row r="1041" customFormat="false" ht="15" hidden="false" customHeight="false" outlineLevel="0" collapsed="false">
      <c r="A1041" s="24" t="n">
        <v>1040</v>
      </c>
      <c r="B1041" s="9" t="s">
        <v>1373</v>
      </c>
      <c r="C1041" s="25" t="n">
        <v>45984</v>
      </c>
      <c r="D1041" s="25" t="n">
        <v>45989</v>
      </c>
      <c r="E1041" s="9" t="s">
        <v>150</v>
      </c>
      <c r="F1041" s="9" t="s">
        <v>715</v>
      </c>
      <c r="G1041" s="9" t="s">
        <v>177</v>
      </c>
      <c r="H1041" s="9" t="s">
        <v>170</v>
      </c>
      <c r="I1041" s="17" t="s">
        <v>229</v>
      </c>
      <c r="J1041" s="17" t="s">
        <v>158</v>
      </c>
      <c r="K1041" s="17" t="s">
        <v>243</v>
      </c>
      <c r="L1041" s="17" t="s">
        <v>244</v>
      </c>
      <c r="M1041" s="26" t="n">
        <v>1</v>
      </c>
      <c r="N1041" s="27" t="n">
        <v>980</v>
      </c>
      <c r="O1041" s="27" t="n">
        <v>610</v>
      </c>
      <c r="P1041" s="27" t="n">
        <f aca="false">ROUND(M1041*N1041*(1-T1041),2)</f>
        <v>980</v>
      </c>
      <c r="Q1041" s="27" t="n">
        <f aca="false">ROUND(M1041*O1041,2)</f>
        <v>610</v>
      </c>
      <c r="R1041" s="27" t="n">
        <f aca="false">P1041-Q1041</f>
        <v>370</v>
      </c>
      <c r="S1041" s="28" t="n">
        <f aca="false">IF(P1041=0,0,R1041/P1041)</f>
        <v>0.377551020408163</v>
      </c>
      <c r="T1041" s="28" t="n">
        <v>0</v>
      </c>
    </row>
    <row r="1042" customFormat="false" ht="15" hidden="false" customHeight="false" outlineLevel="0" collapsed="false">
      <c r="A1042" s="19" t="n">
        <v>1041</v>
      </c>
      <c r="B1042" s="13" t="s">
        <v>1374</v>
      </c>
      <c r="C1042" s="20" t="n">
        <v>45984</v>
      </c>
      <c r="D1042" s="20" t="n">
        <v>45989</v>
      </c>
      <c r="E1042" s="13" t="s">
        <v>150</v>
      </c>
      <c r="F1042" s="13" t="s">
        <v>344</v>
      </c>
      <c r="G1042" s="13" t="s">
        <v>169</v>
      </c>
      <c r="H1042" s="13" t="s">
        <v>153</v>
      </c>
      <c r="I1042" s="15" t="s">
        <v>154</v>
      </c>
      <c r="J1042" s="15" t="s">
        <v>155</v>
      </c>
      <c r="K1042" s="15" t="s">
        <v>215</v>
      </c>
      <c r="L1042" s="15" t="s">
        <v>292</v>
      </c>
      <c r="M1042" s="21" t="n">
        <v>1</v>
      </c>
      <c r="N1042" s="22" t="n">
        <v>425</v>
      </c>
      <c r="O1042" s="22" t="n">
        <v>265</v>
      </c>
      <c r="P1042" s="22" t="n">
        <f aca="false">ROUND(M1042*N1042*(1-T1042),2)</f>
        <v>425</v>
      </c>
      <c r="Q1042" s="22" t="n">
        <f aca="false">ROUND(M1042*O1042,2)</f>
        <v>265</v>
      </c>
      <c r="R1042" s="22" t="n">
        <f aca="false">P1042-Q1042</f>
        <v>160</v>
      </c>
      <c r="S1042" s="23" t="n">
        <f aca="false">IF(P1042=0,0,R1042/P1042)</f>
        <v>0.376470588235294</v>
      </c>
      <c r="T1042" s="23" t="n">
        <v>0</v>
      </c>
    </row>
    <row r="1043" customFormat="false" ht="15" hidden="false" customHeight="false" outlineLevel="0" collapsed="false">
      <c r="A1043" s="24" t="n">
        <v>1042</v>
      </c>
      <c r="B1043" s="9" t="s">
        <v>1375</v>
      </c>
      <c r="C1043" s="25" t="n">
        <v>45984</v>
      </c>
      <c r="D1043" s="25" t="n">
        <v>45988</v>
      </c>
      <c r="E1043" s="9" t="s">
        <v>150</v>
      </c>
      <c r="F1043" s="9" t="s">
        <v>713</v>
      </c>
      <c r="G1043" s="9" t="s">
        <v>177</v>
      </c>
      <c r="H1043" s="9" t="s">
        <v>208</v>
      </c>
      <c r="I1043" s="17" t="s">
        <v>242</v>
      </c>
      <c r="J1043" s="17" t="s">
        <v>158</v>
      </c>
      <c r="K1043" s="17" t="s">
        <v>210</v>
      </c>
      <c r="L1043" s="17" t="s">
        <v>211</v>
      </c>
      <c r="M1043" s="26" t="n">
        <v>2</v>
      </c>
      <c r="N1043" s="27" t="n">
        <v>640</v>
      </c>
      <c r="O1043" s="27" t="n">
        <v>460</v>
      </c>
      <c r="P1043" s="27" t="n">
        <f aca="false">ROUND(M1043*N1043*(1-T1043),2)</f>
        <v>1216</v>
      </c>
      <c r="Q1043" s="27" t="n">
        <f aca="false">ROUND(M1043*O1043,2)</f>
        <v>920</v>
      </c>
      <c r="R1043" s="27" t="n">
        <f aca="false">P1043-Q1043</f>
        <v>296</v>
      </c>
      <c r="S1043" s="28" t="n">
        <f aca="false">IF(P1043=0,0,R1043/P1043)</f>
        <v>0.243421052631579</v>
      </c>
      <c r="T1043" s="28" t="n">
        <v>0.05</v>
      </c>
    </row>
    <row r="1044" customFormat="false" ht="15" hidden="false" customHeight="false" outlineLevel="0" collapsed="false">
      <c r="A1044" s="19" t="n">
        <v>1043</v>
      </c>
      <c r="B1044" s="13" t="s">
        <v>1376</v>
      </c>
      <c r="C1044" s="20" t="n">
        <v>45985</v>
      </c>
      <c r="D1044" s="20" t="n">
        <v>45989</v>
      </c>
      <c r="E1044" s="13" t="s">
        <v>150</v>
      </c>
      <c r="F1044" s="13" t="s">
        <v>1249</v>
      </c>
      <c r="G1044" s="13" t="s">
        <v>177</v>
      </c>
      <c r="H1044" s="13" t="s">
        <v>153</v>
      </c>
      <c r="I1044" s="15" t="s">
        <v>181</v>
      </c>
      <c r="J1044" s="15" t="s">
        <v>172</v>
      </c>
      <c r="K1044" s="15" t="s">
        <v>173</v>
      </c>
      <c r="L1044" s="15" t="s">
        <v>237</v>
      </c>
      <c r="M1044" s="21" t="n">
        <v>1</v>
      </c>
      <c r="N1044" s="22" t="n">
        <v>42</v>
      </c>
      <c r="O1044" s="22" t="n">
        <v>21</v>
      </c>
      <c r="P1044" s="22" t="n">
        <f aca="false">ROUND(M1044*N1044*(1-T1044),2)</f>
        <v>39.9</v>
      </c>
      <c r="Q1044" s="22" t="n">
        <f aca="false">ROUND(M1044*O1044,2)</f>
        <v>21</v>
      </c>
      <c r="R1044" s="22" t="n">
        <f aca="false">P1044-Q1044</f>
        <v>18.9</v>
      </c>
      <c r="S1044" s="23" t="n">
        <f aca="false">IF(P1044=0,0,R1044/P1044)</f>
        <v>0.473684210526316</v>
      </c>
      <c r="T1044" s="23" t="n">
        <v>0.05</v>
      </c>
    </row>
    <row r="1045" customFormat="false" ht="15" hidden="false" customHeight="false" outlineLevel="0" collapsed="false">
      <c r="A1045" s="24" t="n">
        <v>1044</v>
      </c>
      <c r="B1045" s="9" t="s">
        <v>1377</v>
      </c>
      <c r="C1045" s="25" t="n">
        <v>45985</v>
      </c>
      <c r="D1045" s="25" t="n">
        <v>45986</v>
      </c>
      <c r="E1045" s="9" t="s">
        <v>184</v>
      </c>
      <c r="F1045" s="9" t="s">
        <v>185</v>
      </c>
      <c r="G1045" s="9" t="s">
        <v>177</v>
      </c>
      <c r="H1045" s="9" t="s">
        <v>208</v>
      </c>
      <c r="I1045" s="17" t="s">
        <v>219</v>
      </c>
      <c r="J1045" s="17" t="s">
        <v>158</v>
      </c>
      <c r="K1045" s="17" t="s">
        <v>159</v>
      </c>
      <c r="L1045" s="17" t="s">
        <v>248</v>
      </c>
      <c r="M1045" s="26" t="n">
        <v>6</v>
      </c>
      <c r="N1045" s="27" t="n">
        <v>165</v>
      </c>
      <c r="O1045" s="27" t="n">
        <v>78</v>
      </c>
      <c r="P1045" s="27" t="n">
        <f aca="false">ROUND(M1045*N1045*(1-T1045),2)</f>
        <v>990</v>
      </c>
      <c r="Q1045" s="27" t="n">
        <f aca="false">ROUND(M1045*O1045,2)</f>
        <v>468</v>
      </c>
      <c r="R1045" s="27" t="n">
        <f aca="false">P1045-Q1045</f>
        <v>522</v>
      </c>
      <c r="S1045" s="28" t="n">
        <f aca="false">IF(P1045=0,0,R1045/P1045)</f>
        <v>0.527272727272727</v>
      </c>
      <c r="T1045" s="28" t="n">
        <v>0</v>
      </c>
    </row>
    <row r="1046" customFormat="false" ht="15" hidden="false" customHeight="false" outlineLevel="0" collapsed="false">
      <c r="A1046" s="19" t="n">
        <v>1045</v>
      </c>
      <c r="B1046" s="13" t="s">
        <v>1377</v>
      </c>
      <c r="C1046" s="20" t="n">
        <v>45985</v>
      </c>
      <c r="D1046" s="20" t="n">
        <v>45986</v>
      </c>
      <c r="E1046" s="13" t="s">
        <v>184</v>
      </c>
      <c r="F1046" s="13" t="s">
        <v>185</v>
      </c>
      <c r="G1046" s="13" t="s">
        <v>177</v>
      </c>
      <c r="H1046" s="13" t="s">
        <v>208</v>
      </c>
      <c r="I1046" s="15" t="s">
        <v>219</v>
      </c>
      <c r="J1046" s="15" t="s">
        <v>158</v>
      </c>
      <c r="K1046" s="15" t="s">
        <v>210</v>
      </c>
      <c r="L1046" s="15" t="s">
        <v>211</v>
      </c>
      <c r="M1046" s="21" t="n">
        <v>4</v>
      </c>
      <c r="N1046" s="22" t="n">
        <v>640</v>
      </c>
      <c r="O1046" s="22" t="n">
        <v>460</v>
      </c>
      <c r="P1046" s="22" t="n">
        <f aca="false">ROUND(M1046*N1046*(1-T1046),2)</f>
        <v>2304</v>
      </c>
      <c r="Q1046" s="22" t="n">
        <f aca="false">ROUND(M1046*O1046,2)</f>
        <v>1840</v>
      </c>
      <c r="R1046" s="22" t="n">
        <f aca="false">P1046-Q1046</f>
        <v>464</v>
      </c>
      <c r="S1046" s="23" t="n">
        <f aca="false">IF(P1046=0,0,R1046/P1046)</f>
        <v>0.201388888888889</v>
      </c>
      <c r="T1046" s="23" t="n">
        <v>0.1</v>
      </c>
    </row>
    <row r="1047" customFormat="false" ht="15" hidden="false" customHeight="false" outlineLevel="0" collapsed="false">
      <c r="A1047" s="24" t="n">
        <v>1046</v>
      </c>
      <c r="B1047" s="9" t="s">
        <v>1378</v>
      </c>
      <c r="C1047" s="25" t="n">
        <v>45985</v>
      </c>
      <c r="D1047" s="25" t="n">
        <v>45986</v>
      </c>
      <c r="E1047" s="9" t="s">
        <v>184</v>
      </c>
      <c r="F1047" s="9" t="s">
        <v>443</v>
      </c>
      <c r="G1047" s="9" t="s">
        <v>169</v>
      </c>
      <c r="H1047" s="9" t="s">
        <v>153</v>
      </c>
      <c r="I1047" s="17" t="s">
        <v>154</v>
      </c>
      <c r="J1047" s="17" t="s">
        <v>172</v>
      </c>
      <c r="K1047" s="17" t="s">
        <v>173</v>
      </c>
      <c r="L1047" s="17" t="s">
        <v>174</v>
      </c>
      <c r="M1047" s="26" t="n">
        <v>1</v>
      </c>
      <c r="N1047" s="27" t="n">
        <v>64</v>
      </c>
      <c r="O1047" s="27" t="n">
        <v>49</v>
      </c>
      <c r="P1047" s="27" t="n">
        <f aca="false">ROUND(M1047*N1047*(1-T1047),2)</f>
        <v>64</v>
      </c>
      <c r="Q1047" s="27" t="n">
        <f aca="false">ROUND(M1047*O1047,2)</f>
        <v>49</v>
      </c>
      <c r="R1047" s="27" t="n">
        <f aca="false">P1047-Q1047</f>
        <v>15</v>
      </c>
      <c r="S1047" s="28" t="n">
        <f aca="false">IF(P1047=0,0,R1047/P1047)</f>
        <v>0.234375</v>
      </c>
      <c r="T1047" s="28" t="n">
        <v>0</v>
      </c>
    </row>
    <row r="1048" customFormat="false" ht="15" hidden="false" customHeight="false" outlineLevel="0" collapsed="false">
      <c r="A1048" s="19" t="n">
        <v>1047</v>
      </c>
      <c r="B1048" s="13" t="s">
        <v>1379</v>
      </c>
      <c r="C1048" s="20" t="n">
        <v>45986</v>
      </c>
      <c r="D1048" s="20" t="n">
        <v>45992</v>
      </c>
      <c r="E1048" s="13" t="s">
        <v>150</v>
      </c>
      <c r="F1048" s="13" t="s">
        <v>1380</v>
      </c>
      <c r="G1048" s="13" t="s">
        <v>169</v>
      </c>
      <c r="H1048" s="13" t="s">
        <v>170</v>
      </c>
      <c r="I1048" s="15" t="s">
        <v>271</v>
      </c>
      <c r="J1048" s="15" t="s">
        <v>158</v>
      </c>
      <c r="K1048" s="15" t="s">
        <v>159</v>
      </c>
      <c r="L1048" s="15" t="s">
        <v>160</v>
      </c>
      <c r="M1048" s="21" t="n">
        <v>2</v>
      </c>
      <c r="N1048" s="22" t="n">
        <v>389</v>
      </c>
      <c r="O1048" s="22" t="n">
        <v>235</v>
      </c>
      <c r="P1048" s="22" t="n">
        <f aca="false">ROUND(M1048*N1048*(1-T1048),2)</f>
        <v>778</v>
      </c>
      <c r="Q1048" s="22" t="n">
        <f aca="false">ROUND(M1048*O1048,2)</f>
        <v>470</v>
      </c>
      <c r="R1048" s="22" t="n">
        <f aca="false">P1048-Q1048</f>
        <v>308</v>
      </c>
      <c r="S1048" s="23" t="n">
        <f aca="false">IF(P1048=0,0,R1048/P1048)</f>
        <v>0.395886889460154</v>
      </c>
      <c r="T1048" s="23" t="n">
        <v>0</v>
      </c>
    </row>
    <row r="1049" customFormat="false" ht="15" hidden="false" customHeight="false" outlineLevel="0" collapsed="false">
      <c r="A1049" s="24" t="n">
        <v>1048</v>
      </c>
      <c r="B1049" s="9" t="s">
        <v>1381</v>
      </c>
      <c r="C1049" s="25" t="n">
        <v>45986</v>
      </c>
      <c r="D1049" s="25" t="n">
        <v>45988</v>
      </c>
      <c r="E1049" s="9" t="s">
        <v>184</v>
      </c>
      <c r="F1049" s="9" t="s">
        <v>1154</v>
      </c>
      <c r="G1049" s="9" t="s">
        <v>177</v>
      </c>
      <c r="H1049" s="9" t="s">
        <v>208</v>
      </c>
      <c r="I1049" s="17" t="s">
        <v>247</v>
      </c>
      <c r="J1049" s="17" t="s">
        <v>158</v>
      </c>
      <c r="K1049" s="17" t="s">
        <v>210</v>
      </c>
      <c r="L1049" s="17" t="s">
        <v>211</v>
      </c>
      <c r="M1049" s="26" t="n">
        <v>1</v>
      </c>
      <c r="N1049" s="27" t="n">
        <v>640</v>
      </c>
      <c r="O1049" s="27" t="n">
        <v>460</v>
      </c>
      <c r="P1049" s="27" t="n">
        <f aca="false">ROUND(M1049*N1049*(1-T1049),2)</f>
        <v>608</v>
      </c>
      <c r="Q1049" s="27" t="n">
        <f aca="false">ROUND(M1049*O1049,2)</f>
        <v>460</v>
      </c>
      <c r="R1049" s="27" t="n">
        <f aca="false">P1049-Q1049</f>
        <v>148</v>
      </c>
      <c r="S1049" s="28" t="n">
        <f aca="false">IF(P1049=0,0,R1049/P1049)</f>
        <v>0.243421052631579</v>
      </c>
      <c r="T1049" s="28" t="n">
        <v>0.05</v>
      </c>
    </row>
    <row r="1050" customFormat="false" ht="15" hidden="false" customHeight="false" outlineLevel="0" collapsed="false">
      <c r="A1050" s="19" t="n">
        <v>1049</v>
      </c>
      <c r="B1050" s="13" t="s">
        <v>1382</v>
      </c>
      <c r="C1050" s="20" t="n">
        <v>45987</v>
      </c>
      <c r="D1050" s="20" t="n">
        <v>45992</v>
      </c>
      <c r="E1050" s="13" t="s">
        <v>150</v>
      </c>
      <c r="F1050" s="13" t="s">
        <v>684</v>
      </c>
      <c r="G1050" s="13" t="s">
        <v>169</v>
      </c>
      <c r="H1050" s="13" t="s">
        <v>153</v>
      </c>
      <c r="I1050" s="15" t="s">
        <v>233</v>
      </c>
      <c r="J1050" s="15" t="s">
        <v>172</v>
      </c>
      <c r="K1050" s="15" t="s">
        <v>195</v>
      </c>
      <c r="L1050" s="15" t="s">
        <v>230</v>
      </c>
      <c r="M1050" s="21" t="n">
        <v>3</v>
      </c>
      <c r="N1050" s="22" t="n">
        <v>45</v>
      </c>
      <c r="O1050" s="22" t="n">
        <v>24</v>
      </c>
      <c r="P1050" s="22" t="n">
        <f aca="false">ROUND(M1050*N1050*(1-T1050),2)</f>
        <v>135</v>
      </c>
      <c r="Q1050" s="22" t="n">
        <f aca="false">ROUND(M1050*O1050,2)</f>
        <v>72</v>
      </c>
      <c r="R1050" s="22" t="n">
        <f aca="false">P1050-Q1050</f>
        <v>63</v>
      </c>
      <c r="S1050" s="23" t="n">
        <f aca="false">IF(P1050=0,0,R1050/P1050)</f>
        <v>0.466666666666667</v>
      </c>
      <c r="T1050" s="23" t="n">
        <v>0</v>
      </c>
    </row>
    <row r="1051" customFormat="false" ht="15" hidden="false" customHeight="false" outlineLevel="0" collapsed="false">
      <c r="A1051" s="24" t="n">
        <v>1050</v>
      </c>
      <c r="B1051" s="9" t="s">
        <v>1383</v>
      </c>
      <c r="C1051" s="25" t="n">
        <v>45987</v>
      </c>
      <c r="D1051" s="25" t="n">
        <v>45992</v>
      </c>
      <c r="E1051" s="9" t="s">
        <v>150</v>
      </c>
      <c r="F1051" s="9" t="s">
        <v>806</v>
      </c>
      <c r="G1051" s="9" t="s">
        <v>177</v>
      </c>
      <c r="H1051" s="9" t="s">
        <v>186</v>
      </c>
      <c r="I1051" s="17" t="s">
        <v>214</v>
      </c>
      <c r="J1051" s="17" t="s">
        <v>158</v>
      </c>
      <c r="K1051" s="17" t="s">
        <v>243</v>
      </c>
      <c r="L1051" s="17" t="s">
        <v>244</v>
      </c>
      <c r="M1051" s="26" t="n">
        <v>2</v>
      </c>
      <c r="N1051" s="27" t="n">
        <v>980</v>
      </c>
      <c r="O1051" s="27" t="n">
        <v>610</v>
      </c>
      <c r="P1051" s="27" t="n">
        <f aca="false">ROUND(M1051*N1051*(1-T1051),2)</f>
        <v>1764</v>
      </c>
      <c r="Q1051" s="27" t="n">
        <f aca="false">ROUND(M1051*O1051,2)</f>
        <v>1220</v>
      </c>
      <c r="R1051" s="27" t="n">
        <f aca="false">P1051-Q1051</f>
        <v>544</v>
      </c>
      <c r="S1051" s="28" t="n">
        <f aca="false">IF(P1051=0,0,R1051/P1051)</f>
        <v>0.308390022675737</v>
      </c>
      <c r="T1051" s="28" t="n">
        <v>0.1</v>
      </c>
    </row>
    <row r="1052" customFormat="false" ht="15" hidden="false" customHeight="false" outlineLevel="0" collapsed="false">
      <c r="A1052" s="19" t="n">
        <v>1051</v>
      </c>
      <c r="B1052" s="13" t="s">
        <v>1384</v>
      </c>
      <c r="C1052" s="20" t="n">
        <v>45987</v>
      </c>
      <c r="D1052" s="20" t="n">
        <v>45993</v>
      </c>
      <c r="E1052" s="13" t="s">
        <v>150</v>
      </c>
      <c r="F1052" s="13" t="s">
        <v>515</v>
      </c>
      <c r="G1052" s="13" t="s">
        <v>152</v>
      </c>
      <c r="H1052" s="13" t="s">
        <v>170</v>
      </c>
      <c r="I1052" s="15" t="s">
        <v>171</v>
      </c>
      <c r="J1052" s="15" t="s">
        <v>158</v>
      </c>
      <c r="K1052" s="15" t="s">
        <v>159</v>
      </c>
      <c r="L1052" s="15" t="s">
        <v>160</v>
      </c>
      <c r="M1052" s="21" t="n">
        <v>2</v>
      </c>
      <c r="N1052" s="22" t="n">
        <v>389</v>
      </c>
      <c r="O1052" s="22" t="n">
        <v>235</v>
      </c>
      <c r="P1052" s="22" t="n">
        <f aca="false">ROUND(M1052*N1052*(1-T1052),2)</f>
        <v>778</v>
      </c>
      <c r="Q1052" s="22" t="n">
        <f aca="false">ROUND(M1052*O1052,2)</f>
        <v>470</v>
      </c>
      <c r="R1052" s="22" t="n">
        <f aca="false">P1052-Q1052</f>
        <v>308</v>
      </c>
      <c r="S1052" s="23" t="n">
        <f aca="false">IF(P1052=0,0,R1052/P1052)</f>
        <v>0.395886889460154</v>
      </c>
      <c r="T1052" s="23" t="n">
        <v>0</v>
      </c>
    </row>
    <row r="1053" customFormat="false" ht="15" hidden="false" customHeight="false" outlineLevel="0" collapsed="false">
      <c r="A1053" s="24" t="n">
        <v>1052</v>
      </c>
      <c r="B1053" s="9" t="s">
        <v>1385</v>
      </c>
      <c r="C1053" s="25" t="n">
        <v>45988</v>
      </c>
      <c r="D1053" s="25" t="n">
        <v>45993</v>
      </c>
      <c r="E1053" s="9" t="s">
        <v>150</v>
      </c>
      <c r="F1053" s="9" t="s">
        <v>320</v>
      </c>
      <c r="G1053" s="9" t="s">
        <v>177</v>
      </c>
      <c r="H1053" s="9" t="s">
        <v>170</v>
      </c>
      <c r="I1053" s="17" t="s">
        <v>229</v>
      </c>
      <c r="J1053" s="17" t="s">
        <v>155</v>
      </c>
      <c r="K1053" s="17" t="s">
        <v>288</v>
      </c>
      <c r="L1053" s="17" t="s">
        <v>289</v>
      </c>
      <c r="M1053" s="26" t="n">
        <v>5</v>
      </c>
      <c r="N1053" s="27" t="n">
        <v>185</v>
      </c>
      <c r="O1053" s="27" t="n">
        <v>110</v>
      </c>
      <c r="P1053" s="27" t="n">
        <f aca="false">ROUND(M1053*N1053*(1-T1053),2)</f>
        <v>925</v>
      </c>
      <c r="Q1053" s="27" t="n">
        <f aca="false">ROUND(M1053*O1053,2)</f>
        <v>550</v>
      </c>
      <c r="R1053" s="27" t="n">
        <f aca="false">P1053-Q1053</f>
        <v>375</v>
      </c>
      <c r="S1053" s="28" t="n">
        <f aca="false">IF(P1053=0,0,R1053/P1053)</f>
        <v>0.405405405405405</v>
      </c>
      <c r="T1053" s="28" t="n">
        <v>0</v>
      </c>
    </row>
    <row r="1054" customFormat="false" ht="15" hidden="false" customHeight="false" outlineLevel="0" collapsed="false">
      <c r="A1054" s="19" t="n">
        <v>1053</v>
      </c>
      <c r="B1054" s="13" t="s">
        <v>1386</v>
      </c>
      <c r="C1054" s="20" t="n">
        <v>45988</v>
      </c>
      <c r="D1054" s="20" t="n">
        <v>45994</v>
      </c>
      <c r="E1054" s="13" t="s">
        <v>150</v>
      </c>
      <c r="F1054" s="13" t="s">
        <v>515</v>
      </c>
      <c r="G1054" s="13" t="s">
        <v>152</v>
      </c>
      <c r="H1054" s="13" t="s">
        <v>153</v>
      </c>
      <c r="I1054" s="15" t="s">
        <v>233</v>
      </c>
      <c r="J1054" s="15" t="s">
        <v>158</v>
      </c>
      <c r="K1054" s="15" t="s">
        <v>210</v>
      </c>
      <c r="L1054" s="15" t="s">
        <v>211</v>
      </c>
      <c r="M1054" s="21" t="n">
        <v>2</v>
      </c>
      <c r="N1054" s="22" t="n">
        <v>640</v>
      </c>
      <c r="O1054" s="22" t="n">
        <v>460</v>
      </c>
      <c r="P1054" s="22" t="n">
        <f aca="false">ROUND(M1054*N1054*(1-T1054),2)</f>
        <v>1280</v>
      </c>
      <c r="Q1054" s="22" t="n">
        <f aca="false">ROUND(M1054*O1054,2)</f>
        <v>920</v>
      </c>
      <c r="R1054" s="22" t="n">
        <f aca="false">P1054-Q1054</f>
        <v>360</v>
      </c>
      <c r="S1054" s="23" t="n">
        <f aca="false">IF(P1054=0,0,R1054/P1054)</f>
        <v>0.28125</v>
      </c>
      <c r="T1054" s="23" t="n">
        <v>0</v>
      </c>
    </row>
    <row r="1055" customFormat="false" ht="15" hidden="false" customHeight="false" outlineLevel="0" collapsed="false">
      <c r="A1055" s="24" t="n">
        <v>1054</v>
      </c>
      <c r="B1055" s="9" t="s">
        <v>1387</v>
      </c>
      <c r="C1055" s="25" t="n">
        <v>45988</v>
      </c>
      <c r="D1055" s="25" t="n">
        <v>45991</v>
      </c>
      <c r="E1055" s="9" t="s">
        <v>167</v>
      </c>
      <c r="F1055" s="9" t="s">
        <v>808</v>
      </c>
      <c r="G1055" s="9" t="s">
        <v>169</v>
      </c>
      <c r="H1055" s="9" t="s">
        <v>186</v>
      </c>
      <c r="I1055" s="17" t="s">
        <v>224</v>
      </c>
      <c r="J1055" s="17" t="s">
        <v>172</v>
      </c>
      <c r="K1055" s="17" t="s">
        <v>191</v>
      </c>
      <c r="L1055" s="17" t="s">
        <v>192</v>
      </c>
      <c r="M1055" s="26" t="n">
        <v>2</v>
      </c>
      <c r="N1055" s="27" t="n">
        <v>28</v>
      </c>
      <c r="O1055" s="27" t="n">
        <v>13</v>
      </c>
      <c r="P1055" s="27" t="n">
        <f aca="false">ROUND(M1055*N1055*(1-T1055),2)</f>
        <v>50.4</v>
      </c>
      <c r="Q1055" s="27" t="n">
        <f aca="false">ROUND(M1055*O1055,2)</f>
        <v>26</v>
      </c>
      <c r="R1055" s="27" t="n">
        <f aca="false">P1055-Q1055</f>
        <v>24.4</v>
      </c>
      <c r="S1055" s="28" t="n">
        <f aca="false">IF(P1055=0,0,R1055/P1055)</f>
        <v>0.484126984126984</v>
      </c>
      <c r="T1055" s="28" t="n">
        <v>0.1</v>
      </c>
    </row>
    <row r="1056" customFormat="false" ht="15" hidden="false" customHeight="false" outlineLevel="0" collapsed="false">
      <c r="A1056" s="19" t="n">
        <v>1055</v>
      </c>
      <c r="B1056" s="13" t="s">
        <v>1388</v>
      </c>
      <c r="C1056" s="20" t="n">
        <v>45988</v>
      </c>
      <c r="D1056" s="20" t="n">
        <v>45990</v>
      </c>
      <c r="E1056" s="13" t="s">
        <v>184</v>
      </c>
      <c r="F1056" s="13" t="s">
        <v>423</v>
      </c>
      <c r="G1056" s="13" t="s">
        <v>177</v>
      </c>
      <c r="H1056" s="13" t="s">
        <v>186</v>
      </c>
      <c r="I1056" s="15" t="s">
        <v>203</v>
      </c>
      <c r="J1056" s="15" t="s">
        <v>155</v>
      </c>
      <c r="K1056" s="15" t="s">
        <v>215</v>
      </c>
      <c r="L1056" s="15" t="s">
        <v>216</v>
      </c>
      <c r="M1056" s="21" t="n">
        <v>6</v>
      </c>
      <c r="N1056" s="22" t="n">
        <v>210</v>
      </c>
      <c r="O1056" s="22" t="n">
        <v>132</v>
      </c>
      <c r="P1056" s="22" t="n">
        <f aca="false">ROUND(M1056*N1056*(1-T1056),2)</f>
        <v>1260</v>
      </c>
      <c r="Q1056" s="22" t="n">
        <f aca="false">ROUND(M1056*O1056,2)</f>
        <v>792</v>
      </c>
      <c r="R1056" s="22" t="n">
        <f aca="false">P1056-Q1056</f>
        <v>468</v>
      </c>
      <c r="S1056" s="23" t="n">
        <f aca="false">IF(P1056=0,0,R1056/P1056)</f>
        <v>0.371428571428571</v>
      </c>
      <c r="T1056" s="23" t="n">
        <v>0</v>
      </c>
    </row>
    <row r="1057" customFormat="false" ht="15" hidden="false" customHeight="false" outlineLevel="0" collapsed="false">
      <c r="A1057" s="24" t="n">
        <v>1056</v>
      </c>
      <c r="B1057" s="9" t="s">
        <v>1389</v>
      </c>
      <c r="C1057" s="25" t="n">
        <v>45988</v>
      </c>
      <c r="D1057" s="25" t="n">
        <v>45991</v>
      </c>
      <c r="E1057" s="9" t="s">
        <v>167</v>
      </c>
      <c r="F1057" s="9" t="s">
        <v>679</v>
      </c>
      <c r="G1057" s="9" t="s">
        <v>169</v>
      </c>
      <c r="H1057" s="9" t="s">
        <v>153</v>
      </c>
      <c r="I1057" s="17" t="s">
        <v>154</v>
      </c>
      <c r="J1057" s="17" t="s">
        <v>158</v>
      </c>
      <c r="K1057" s="17" t="s">
        <v>199</v>
      </c>
      <c r="L1057" s="17" t="s">
        <v>200</v>
      </c>
      <c r="M1057" s="26" t="n">
        <v>2</v>
      </c>
      <c r="N1057" s="27" t="n">
        <v>449</v>
      </c>
      <c r="O1057" s="27" t="n">
        <v>275</v>
      </c>
      <c r="P1057" s="27" t="n">
        <f aca="false">ROUND(M1057*N1057*(1-T1057),2)</f>
        <v>898</v>
      </c>
      <c r="Q1057" s="27" t="n">
        <f aca="false">ROUND(M1057*O1057,2)</f>
        <v>550</v>
      </c>
      <c r="R1057" s="27" t="n">
        <f aca="false">P1057-Q1057</f>
        <v>348</v>
      </c>
      <c r="S1057" s="28" t="n">
        <f aca="false">IF(P1057=0,0,R1057/P1057)</f>
        <v>0.387527839643653</v>
      </c>
      <c r="T1057" s="28" t="n">
        <v>0</v>
      </c>
    </row>
    <row r="1058" customFormat="false" ht="15" hidden="false" customHeight="false" outlineLevel="0" collapsed="false">
      <c r="A1058" s="19" t="n">
        <v>1057</v>
      </c>
      <c r="B1058" s="13" t="s">
        <v>1389</v>
      </c>
      <c r="C1058" s="20" t="n">
        <v>45988</v>
      </c>
      <c r="D1058" s="20" t="n">
        <v>45991</v>
      </c>
      <c r="E1058" s="13" t="s">
        <v>167</v>
      </c>
      <c r="F1058" s="13" t="s">
        <v>679</v>
      </c>
      <c r="G1058" s="13" t="s">
        <v>169</v>
      </c>
      <c r="H1058" s="13" t="s">
        <v>153</v>
      </c>
      <c r="I1058" s="15" t="s">
        <v>154</v>
      </c>
      <c r="J1058" s="15" t="s">
        <v>172</v>
      </c>
      <c r="K1058" s="15" t="s">
        <v>195</v>
      </c>
      <c r="L1058" s="15" t="s">
        <v>196</v>
      </c>
      <c r="M1058" s="21" t="n">
        <v>5</v>
      </c>
      <c r="N1058" s="22" t="n">
        <v>58</v>
      </c>
      <c r="O1058" s="22" t="n">
        <v>31</v>
      </c>
      <c r="P1058" s="22" t="n">
        <f aca="false">ROUND(M1058*N1058*(1-T1058),2)</f>
        <v>290</v>
      </c>
      <c r="Q1058" s="22" t="n">
        <f aca="false">ROUND(M1058*O1058,2)</f>
        <v>155</v>
      </c>
      <c r="R1058" s="22" t="n">
        <f aca="false">P1058-Q1058</f>
        <v>135</v>
      </c>
      <c r="S1058" s="23" t="n">
        <f aca="false">IF(P1058=0,0,R1058/P1058)</f>
        <v>0.46551724137931</v>
      </c>
      <c r="T1058" s="23" t="n">
        <v>0</v>
      </c>
    </row>
    <row r="1059" customFormat="false" ht="15" hidden="false" customHeight="false" outlineLevel="0" collapsed="false">
      <c r="A1059" s="24" t="n">
        <v>1058</v>
      </c>
      <c r="B1059" s="9" t="s">
        <v>1390</v>
      </c>
      <c r="C1059" s="25" t="n">
        <v>45988</v>
      </c>
      <c r="D1059" s="25" t="n">
        <v>45992</v>
      </c>
      <c r="E1059" s="9" t="s">
        <v>167</v>
      </c>
      <c r="F1059" s="9" t="s">
        <v>1391</v>
      </c>
      <c r="G1059" s="9" t="s">
        <v>169</v>
      </c>
      <c r="H1059" s="9" t="s">
        <v>208</v>
      </c>
      <c r="I1059" s="17" t="s">
        <v>242</v>
      </c>
      <c r="J1059" s="17" t="s">
        <v>172</v>
      </c>
      <c r="K1059" s="17" t="s">
        <v>204</v>
      </c>
      <c r="L1059" s="17" t="s">
        <v>205</v>
      </c>
      <c r="M1059" s="26" t="n">
        <v>2</v>
      </c>
      <c r="N1059" s="27" t="n">
        <v>195</v>
      </c>
      <c r="O1059" s="27" t="n">
        <v>122</v>
      </c>
      <c r="P1059" s="27" t="n">
        <f aca="false">ROUND(M1059*N1059*(1-T1059),2)</f>
        <v>312</v>
      </c>
      <c r="Q1059" s="27" t="n">
        <f aca="false">ROUND(M1059*O1059,2)</f>
        <v>244</v>
      </c>
      <c r="R1059" s="27" t="n">
        <f aca="false">P1059-Q1059</f>
        <v>68</v>
      </c>
      <c r="S1059" s="28" t="n">
        <f aca="false">IF(P1059=0,0,R1059/P1059)</f>
        <v>0.217948717948718</v>
      </c>
      <c r="T1059" s="28" t="n">
        <v>0.2</v>
      </c>
    </row>
    <row r="1060" customFormat="false" ht="15" hidden="false" customHeight="false" outlineLevel="0" collapsed="false">
      <c r="A1060" s="19" t="n">
        <v>1059</v>
      </c>
      <c r="B1060" s="13" t="s">
        <v>1392</v>
      </c>
      <c r="C1060" s="20" t="n">
        <v>45989</v>
      </c>
      <c r="D1060" s="20" t="n">
        <v>45989</v>
      </c>
      <c r="E1060" s="13" t="s">
        <v>179</v>
      </c>
      <c r="F1060" s="13" t="s">
        <v>887</v>
      </c>
      <c r="G1060" s="13" t="s">
        <v>177</v>
      </c>
      <c r="H1060" s="13" t="s">
        <v>153</v>
      </c>
      <c r="I1060" s="15" t="s">
        <v>163</v>
      </c>
      <c r="J1060" s="15" t="s">
        <v>155</v>
      </c>
      <c r="K1060" s="15" t="s">
        <v>215</v>
      </c>
      <c r="L1060" s="15" t="s">
        <v>292</v>
      </c>
      <c r="M1060" s="21" t="n">
        <v>8</v>
      </c>
      <c r="N1060" s="22" t="n">
        <v>425</v>
      </c>
      <c r="O1060" s="22" t="n">
        <v>265</v>
      </c>
      <c r="P1060" s="22" t="n">
        <f aca="false">ROUND(M1060*N1060*(1-T1060),2)</f>
        <v>2720</v>
      </c>
      <c r="Q1060" s="22" t="n">
        <f aca="false">ROUND(M1060*O1060,2)</f>
        <v>2120</v>
      </c>
      <c r="R1060" s="22" t="n">
        <f aca="false">P1060-Q1060</f>
        <v>600</v>
      </c>
      <c r="S1060" s="23" t="n">
        <f aca="false">IF(P1060=0,0,R1060/P1060)</f>
        <v>0.220588235294118</v>
      </c>
      <c r="T1060" s="23" t="n">
        <v>0.2</v>
      </c>
    </row>
    <row r="1061" customFormat="false" ht="15" hidden="false" customHeight="false" outlineLevel="0" collapsed="false">
      <c r="A1061" s="24" t="n">
        <v>1060</v>
      </c>
      <c r="B1061" s="9" t="s">
        <v>1392</v>
      </c>
      <c r="C1061" s="25" t="n">
        <v>45989</v>
      </c>
      <c r="D1061" s="25" t="n">
        <v>45989</v>
      </c>
      <c r="E1061" s="9" t="s">
        <v>179</v>
      </c>
      <c r="F1061" s="9" t="s">
        <v>887</v>
      </c>
      <c r="G1061" s="9" t="s">
        <v>177</v>
      </c>
      <c r="H1061" s="9" t="s">
        <v>153</v>
      </c>
      <c r="I1061" s="17" t="s">
        <v>163</v>
      </c>
      <c r="J1061" s="17" t="s">
        <v>155</v>
      </c>
      <c r="K1061" s="17" t="s">
        <v>156</v>
      </c>
      <c r="L1061" s="17" t="s">
        <v>157</v>
      </c>
      <c r="M1061" s="26" t="n">
        <v>5</v>
      </c>
      <c r="N1061" s="27" t="n">
        <v>295</v>
      </c>
      <c r="O1061" s="27" t="n">
        <v>235</v>
      </c>
      <c r="P1061" s="27" t="n">
        <f aca="false">ROUND(M1061*N1061*(1-T1061),2)</f>
        <v>1327.5</v>
      </c>
      <c r="Q1061" s="27" t="n">
        <f aca="false">ROUND(M1061*O1061,2)</f>
        <v>1175</v>
      </c>
      <c r="R1061" s="27" t="n">
        <f aca="false">P1061-Q1061</f>
        <v>152.5</v>
      </c>
      <c r="S1061" s="28" t="n">
        <f aca="false">IF(P1061=0,0,R1061/P1061)</f>
        <v>0.114877589453861</v>
      </c>
      <c r="T1061" s="28" t="n">
        <v>0.1</v>
      </c>
    </row>
    <row r="1062" customFormat="false" ht="15" hidden="false" customHeight="false" outlineLevel="0" collapsed="false">
      <c r="A1062" s="19" t="n">
        <v>1061</v>
      </c>
      <c r="B1062" s="13" t="s">
        <v>1393</v>
      </c>
      <c r="C1062" s="20" t="n">
        <v>45989</v>
      </c>
      <c r="D1062" s="20" t="n">
        <v>45994</v>
      </c>
      <c r="E1062" s="13" t="s">
        <v>150</v>
      </c>
      <c r="F1062" s="13" t="s">
        <v>677</v>
      </c>
      <c r="G1062" s="13" t="s">
        <v>152</v>
      </c>
      <c r="H1062" s="13" t="s">
        <v>153</v>
      </c>
      <c r="I1062" s="15" t="s">
        <v>181</v>
      </c>
      <c r="J1062" s="15" t="s">
        <v>158</v>
      </c>
      <c r="K1062" s="15" t="s">
        <v>159</v>
      </c>
      <c r="L1062" s="15" t="s">
        <v>160</v>
      </c>
      <c r="M1062" s="21" t="n">
        <v>3</v>
      </c>
      <c r="N1062" s="22" t="n">
        <v>389</v>
      </c>
      <c r="O1062" s="22" t="n">
        <v>235</v>
      </c>
      <c r="P1062" s="22" t="n">
        <f aca="false">ROUND(M1062*N1062*(1-T1062),2)</f>
        <v>991.95</v>
      </c>
      <c r="Q1062" s="22" t="n">
        <f aca="false">ROUND(M1062*O1062,2)</f>
        <v>705</v>
      </c>
      <c r="R1062" s="22" t="n">
        <f aca="false">P1062-Q1062</f>
        <v>286.95</v>
      </c>
      <c r="S1062" s="23" t="n">
        <f aca="false">IF(P1062=0,0,R1062/P1062)</f>
        <v>0.289278693482534</v>
      </c>
      <c r="T1062" s="23" t="n">
        <v>0.15</v>
      </c>
    </row>
    <row r="1063" customFormat="false" ht="15" hidden="false" customHeight="false" outlineLevel="0" collapsed="false">
      <c r="A1063" s="24" t="n">
        <v>1062</v>
      </c>
      <c r="B1063" s="9" t="s">
        <v>1394</v>
      </c>
      <c r="C1063" s="25" t="n">
        <v>45989</v>
      </c>
      <c r="D1063" s="25" t="n">
        <v>45991</v>
      </c>
      <c r="E1063" s="9" t="s">
        <v>167</v>
      </c>
      <c r="F1063" s="9" t="s">
        <v>435</v>
      </c>
      <c r="G1063" s="9" t="s">
        <v>177</v>
      </c>
      <c r="H1063" s="9" t="s">
        <v>153</v>
      </c>
      <c r="I1063" s="17" t="s">
        <v>163</v>
      </c>
      <c r="J1063" s="17" t="s">
        <v>172</v>
      </c>
      <c r="K1063" s="17" t="s">
        <v>195</v>
      </c>
      <c r="L1063" s="17" t="s">
        <v>196</v>
      </c>
      <c r="M1063" s="26" t="n">
        <v>1</v>
      </c>
      <c r="N1063" s="27" t="n">
        <v>58</v>
      </c>
      <c r="O1063" s="27" t="n">
        <v>31</v>
      </c>
      <c r="P1063" s="27" t="n">
        <f aca="false">ROUND(M1063*N1063*(1-T1063),2)</f>
        <v>58</v>
      </c>
      <c r="Q1063" s="27" t="n">
        <f aca="false">ROUND(M1063*O1063,2)</f>
        <v>31</v>
      </c>
      <c r="R1063" s="27" t="n">
        <f aca="false">P1063-Q1063</f>
        <v>27</v>
      </c>
      <c r="S1063" s="28" t="n">
        <f aca="false">IF(P1063=0,0,R1063/P1063)</f>
        <v>0.46551724137931</v>
      </c>
      <c r="T1063" s="28" t="n">
        <v>0</v>
      </c>
    </row>
    <row r="1064" customFormat="false" ht="15" hidden="false" customHeight="false" outlineLevel="0" collapsed="false">
      <c r="A1064" s="19" t="n">
        <v>1063</v>
      </c>
      <c r="B1064" s="13" t="s">
        <v>1395</v>
      </c>
      <c r="C1064" s="20" t="n">
        <v>45989</v>
      </c>
      <c r="D1064" s="20" t="n">
        <v>45995</v>
      </c>
      <c r="E1064" s="13" t="s">
        <v>150</v>
      </c>
      <c r="F1064" s="13" t="s">
        <v>503</v>
      </c>
      <c r="G1064" s="13" t="s">
        <v>177</v>
      </c>
      <c r="H1064" s="13" t="s">
        <v>153</v>
      </c>
      <c r="I1064" s="15" t="s">
        <v>154</v>
      </c>
      <c r="J1064" s="15" t="s">
        <v>155</v>
      </c>
      <c r="K1064" s="15" t="s">
        <v>164</v>
      </c>
      <c r="L1064" s="15" t="s">
        <v>257</v>
      </c>
      <c r="M1064" s="21" t="n">
        <v>2</v>
      </c>
      <c r="N1064" s="22" t="n">
        <v>560</v>
      </c>
      <c r="O1064" s="22" t="n">
        <v>445</v>
      </c>
      <c r="P1064" s="22" t="n">
        <f aca="false">ROUND(M1064*N1064*(1-T1064),2)</f>
        <v>840</v>
      </c>
      <c r="Q1064" s="22" t="n">
        <f aca="false">ROUND(M1064*O1064,2)</f>
        <v>890</v>
      </c>
      <c r="R1064" s="22" t="n">
        <f aca="false">P1064-Q1064</f>
        <v>-50</v>
      </c>
      <c r="S1064" s="23" t="n">
        <f aca="false">IF(P1064=0,0,R1064/P1064)</f>
        <v>-0.0595238095238095</v>
      </c>
      <c r="T1064" s="23" t="n">
        <v>0.25</v>
      </c>
    </row>
    <row r="1065" customFormat="false" ht="15" hidden="false" customHeight="false" outlineLevel="0" collapsed="false">
      <c r="A1065" s="24" t="n">
        <v>1064</v>
      </c>
      <c r="B1065" s="9" t="s">
        <v>1396</v>
      </c>
      <c r="C1065" s="25" t="n">
        <v>45990</v>
      </c>
      <c r="D1065" s="25" t="n">
        <v>45992</v>
      </c>
      <c r="E1065" s="9" t="s">
        <v>167</v>
      </c>
      <c r="F1065" s="9" t="s">
        <v>891</v>
      </c>
      <c r="G1065" s="9" t="s">
        <v>152</v>
      </c>
      <c r="H1065" s="9" t="s">
        <v>153</v>
      </c>
      <c r="I1065" s="17" t="s">
        <v>163</v>
      </c>
      <c r="J1065" s="17" t="s">
        <v>155</v>
      </c>
      <c r="K1065" s="17" t="s">
        <v>288</v>
      </c>
      <c r="L1065" s="17" t="s">
        <v>312</v>
      </c>
      <c r="M1065" s="26" t="n">
        <v>2</v>
      </c>
      <c r="N1065" s="27" t="n">
        <v>75</v>
      </c>
      <c r="O1065" s="27" t="n">
        <v>38</v>
      </c>
      <c r="P1065" s="27" t="n">
        <f aca="false">ROUND(M1065*N1065*(1-T1065),2)</f>
        <v>142.5</v>
      </c>
      <c r="Q1065" s="27" t="n">
        <f aca="false">ROUND(M1065*O1065,2)</f>
        <v>76</v>
      </c>
      <c r="R1065" s="27" t="n">
        <f aca="false">P1065-Q1065</f>
        <v>66.5</v>
      </c>
      <c r="S1065" s="28" t="n">
        <f aca="false">IF(P1065=0,0,R1065/P1065)</f>
        <v>0.466666666666667</v>
      </c>
      <c r="T1065" s="28" t="n">
        <v>0.05</v>
      </c>
    </row>
    <row r="1066" customFormat="false" ht="15" hidden="false" customHeight="false" outlineLevel="0" collapsed="false">
      <c r="A1066" s="19" t="n">
        <v>1065</v>
      </c>
      <c r="B1066" s="13" t="s">
        <v>1397</v>
      </c>
      <c r="C1066" s="20" t="n">
        <v>45990</v>
      </c>
      <c r="D1066" s="20" t="n">
        <v>45996</v>
      </c>
      <c r="E1066" s="13" t="s">
        <v>150</v>
      </c>
      <c r="F1066" s="13" t="s">
        <v>933</v>
      </c>
      <c r="G1066" s="13" t="s">
        <v>152</v>
      </c>
      <c r="H1066" s="13" t="s">
        <v>186</v>
      </c>
      <c r="I1066" s="15" t="s">
        <v>187</v>
      </c>
      <c r="J1066" s="15" t="s">
        <v>155</v>
      </c>
      <c r="K1066" s="15" t="s">
        <v>288</v>
      </c>
      <c r="L1066" s="15" t="s">
        <v>312</v>
      </c>
      <c r="M1066" s="21" t="n">
        <v>6</v>
      </c>
      <c r="N1066" s="22" t="n">
        <v>75</v>
      </c>
      <c r="O1066" s="22" t="n">
        <v>38</v>
      </c>
      <c r="P1066" s="22" t="n">
        <f aca="false">ROUND(M1066*N1066*(1-T1066),2)</f>
        <v>450</v>
      </c>
      <c r="Q1066" s="22" t="n">
        <f aca="false">ROUND(M1066*O1066,2)</f>
        <v>228</v>
      </c>
      <c r="R1066" s="22" t="n">
        <f aca="false">P1066-Q1066</f>
        <v>222</v>
      </c>
      <c r="S1066" s="23" t="n">
        <f aca="false">IF(P1066=0,0,R1066/P1066)</f>
        <v>0.493333333333333</v>
      </c>
      <c r="T1066" s="23" t="n">
        <v>0</v>
      </c>
    </row>
    <row r="1067" customFormat="false" ht="15" hidden="false" customHeight="false" outlineLevel="0" collapsed="false">
      <c r="A1067" s="24" t="n">
        <v>1066</v>
      </c>
      <c r="B1067" s="9" t="s">
        <v>1398</v>
      </c>
      <c r="C1067" s="25" t="n">
        <v>45990</v>
      </c>
      <c r="D1067" s="25" t="n">
        <v>45992</v>
      </c>
      <c r="E1067" s="9" t="s">
        <v>167</v>
      </c>
      <c r="F1067" s="9" t="s">
        <v>561</v>
      </c>
      <c r="G1067" s="9" t="s">
        <v>177</v>
      </c>
      <c r="H1067" s="9" t="s">
        <v>186</v>
      </c>
      <c r="I1067" s="17" t="s">
        <v>187</v>
      </c>
      <c r="J1067" s="17" t="s">
        <v>158</v>
      </c>
      <c r="K1067" s="17" t="s">
        <v>159</v>
      </c>
      <c r="L1067" s="17" t="s">
        <v>248</v>
      </c>
      <c r="M1067" s="26" t="n">
        <v>2</v>
      </c>
      <c r="N1067" s="27" t="n">
        <v>165</v>
      </c>
      <c r="O1067" s="27" t="n">
        <v>78</v>
      </c>
      <c r="P1067" s="27" t="n">
        <f aca="false">ROUND(M1067*N1067*(1-T1067),2)</f>
        <v>297</v>
      </c>
      <c r="Q1067" s="27" t="n">
        <f aca="false">ROUND(M1067*O1067,2)</f>
        <v>156</v>
      </c>
      <c r="R1067" s="27" t="n">
        <f aca="false">P1067-Q1067</f>
        <v>141</v>
      </c>
      <c r="S1067" s="28" t="n">
        <f aca="false">IF(P1067=0,0,R1067/P1067)</f>
        <v>0.474747474747475</v>
      </c>
      <c r="T1067" s="28" t="n">
        <v>0.1</v>
      </c>
    </row>
    <row r="1068" customFormat="false" ht="15" hidden="false" customHeight="false" outlineLevel="0" collapsed="false">
      <c r="A1068" s="19" t="n">
        <v>1067</v>
      </c>
      <c r="B1068" s="13" t="s">
        <v>1399</v>
      </c>
      <c r="C1068" s="20" t="n">
        <v>45991</v>
      </c>
      <c r="D1068" s="20" t="n">
        <v>45993</v>
      </c>
      <c r="E1068" s="13" t="s">
        <v>184</v>
      </c>
      <c r="F1068" s="13" t="s">
        <v>507</v>
      </c>
      <c r="G1068" s="13" t="s">
        <v>177</v>
      </c>
      <c r="H1068" s="13" t="s">
        <v>208</v>
      </c>
      <c r="I1068" s="15" t="s">
        <v>242</v>
      </c>
      <c r="J1068" s="15" t="s">
        <v>172</v>
      </c>
      <c r="K1068" s="15" t="s">
        <v>305</v>
      </c>
      <c r="L1068" s="15" t="s">
        <v>306</v>
      </c>
      <c r="M1068" s="21" t="n">
        <v>1</v>
      </c>
      <c r="N1068" s="22" t="n">
        <v>145</v>
      </c>
      <c r="O1068" s="22" t="n">
        <v>88</v>
      </c>
      <c r="P1068" s="22" t="n">
        <f aca="false">ROUND(M1068*N1068*(1-T1068),2)</f>
        <v>130.5</v>
      </c>
      <c r="Q1068" s="22" t="n">
        <f aca="false">ROUND(M1068*O1068,2)</f>
        <v>88</v>
      </c>
      <c r="R1068" s="22" t="n">
        <f aca="false">P1068-Q1068</f>
        <v>42.5</v>
      </c>
      <c r="S1068" s="23" t="n">
        <f aca="false">IF(P1068=0,0,R1068/P1068)</f>
        <v>0.325670498084291</v>
      </c>
      <c r="T1068" s="23" t="n">
        <v>0.1</v>
      </c>
    </row>
    <row r="1069" customFormat="false" ht="15" hidden="false" customHeight="false" outlineLevel="0" collapsed="false">
      <c r="A1069" s="24" t="n">
        <v>1068</v>
      </c>
      <c r="B1069" s="9" t="s">
        <v>1400</v>
      </c>
      <c r="C1069" s="25" t="n">
        <v>45992</v>
      </c>
      <c r="D1069" s="25" t="n">
        <v>45995</v>
      </c>
      <c r="E1069" s="9" t="s">
        <v>167</v>
      </c>
      <c r="F1069" s="9" t="s">
        <v>396</v>
      </c>
      <c r="G1069" s="9" t="s">
        <v>177</v>
      </c>
      <c r="H1069" s="9" t="s">
        <v>186</v>
      </c>
      <c r="I1069" s="17" t="s">
        <v>187</v>
      </c>
      <c r="J1069" s="17" t="s">
        <v>155</v>
      </c>
      <c r="K1069" s="17" t="s">
        <v>288</v>
      </c>
      <c r="L1069" s="17" t="s">
        <v>312</v>
      </c>
      <c r="M1069" s="26" t="n">
        <v>3</v>
      </c>
      <c r="N1069" s="27" t="n">
        <v>75</v>
      </c>
      <c r="O1069" s="27" t="n">
        <v>38</v>
      </c>
      <c r="P1069" s="27" t="n">
        <f aca="false">ROUND(M1069*N1069*(1-T1069),2)</f>
        <v>225</v>
      </c>
      <c r="Q1069" s="27" t="n">
        <f aca="false">ROUND(M1069*O1069,2)</f>
        <v>114</v>
      </c>
      <c r="R1069" s="27" t="n">
        <f aca="false">P1069-Q1069</f>
        <v>111</v>
      </c>
      <c r="S1069" s="28" t="n">
        <f aca="false">IF(P1069=0,0,R1069/P1069)</f>
        <v>0.493333333333333</v>
      </c>
      <c r="T1069" s="28" t="n">
        <v>0</v>
      </c>
    </row>
    <row r="1070" customFormat="false" ht="15" hidden="false" customHeight="false" outlineLevel="0" collapsed="false">
      <c r="A1070" s="19" t="n">
        <v>1069</v>
      </c>
      <c r="B1070" s="13" t="s">
        <v>1400</v>
      </c>
      <c r="C1070" s="20" t="n">
        <v>45992</v>
      </c>
      <c r="D1070" s="20" t="n">
        <v>45995</v>
      </c>
      <c r="E1070" s="13" t="s">
        <v>167</v>
      </c>
      <c r="F1070" s="13" t="s">
        <v>396</v>
      </c>
      <c r="G1070" s="13" t="s">
        <v>177</v>
      </c>
      <c r="H1070" s="13" t="s">
        <v>186</v>
      </c>
      <c r="I1070" s="15" t="s">
        <v>187</v>
      </c>
      <c r="J1070" s="15" t="s">
        <v>172</v>
      </c>
      <c r="K1070" s="15" t="s">
        <v>173</v>
      </c>
      <c r="L1070" s="15" t="s">
        <v>237</v>
      </c>
      <c r="M1070" s="21" t="n">
        <v>2</v>
      </c>
      <c r="N1070" s="22" t="n">
        <v>42</v>
      </c>
      <c r="O1070" s="22" t="n">
        <v>21</v>
      </c>
      <c r="P1070" s="22" t="n">
        <f aca="false">ROUND(M1070*N1070*(1-T1070),2)</f>
        <v>79.8</v>
      </c>
      <c r="Q1070" s="22" t="n">
        <f aca="false">ROUND(M1070*O1070,2)</f>
        <v>42</v>
      </c>
      <c r="R1070" s="22" t="n">
        <f aca="false">P1070-Q1070</f>
        <v>37.8</v>
      </c>
      <c r="S1070" s="23" t="n">
        <f aca="false">IF(P1070=0,0,R1070/P1070)</f>
        <v>0.473684210526316</v>
      </c>
      <c r="T1070" s="23" t="n">
        <v>0.05</v>
      </c>
    </row>
    <row r="1071" customFormat="false" ht="15" hidden="false" customHeight="false" outlineLevel="0" collapsed="false">
      <c r="A1071" s="24" t="n">
        <v>1070</v>
      </c>
      <c r="B1071" s="9" t="s">
        <v>1401</v>
      </c>
      <c r="C1071" s="25" t="n">
        <v>45992</v>
      </c>
      <c r="D1071" s="25" t="n">
        <v>45998</v>
      </c>
      <c r="E1071" s="9" t="s">
        <v>150</v>
      </c>
      <c r="F1071" s="9" t="s">
        <v>275</v>
      </c>
      <c r="G1071" s="9" t="s">
        <v>169</v>
      </c>
      <c r="H1071" s="9" t="s">
        <v>153</v>
      </c>
      <c r="I1071" s="17" t="s">
        <v>233</v>
      </c>
      <c r="J1071" s="17" t="s">
        <v>158</v>
      </c>
      <c r="K1071" s="17" t="s">
        <v>243</v>
      </c>
      <c r="L1071" s="17" t="s">
        <v>244</v>
      </c>
      <c r="M1071" s="26" t="n">
        <v>2</v>
      </c>
      <c r="N1071" s="27" t="n">
        <v>980</v>
      </c>
      <c r="O1071" s="27" t="n">
        <v>610</v>
      </c>
      <c r="P1071" s="27" t="n">
        <f aca="false">ROUND(M1071*N1071*(1-T1071),2)</f>
        <v>1960</v>
      </c>
      <c r="Q1071" s="27" t="n">
        <f aca="false">ROUND(M1071*O1071,2)</f>
        <v>1220</v>
      </c>
      <c r="R1071" s="27" t="n">
        <f aca="false">P1071-Q1071</f>
        <v>740</v>
      </c>
      <c r="S1071" s="28" t="n">
        <f aca="false">IF(P1071=0,0,R1071/P1071)</f>
        <v>0.377551020408163</v>
      </c>
      <c r="T1071" s="28" t="n">
        <v>0</v>
      </c>
    </row>
    <row r="1072" customFormat="false" ht="15" hidden="false" customHeight="false" outlineLevel="0" collapsed="false">
      <c r="A1072" s="19" t="n">
        <v>1071</v>
      </c>
      <c r="B1072" s="13" t="s">
        <v>1402</v>
      </c>
      <c r="C1072" s="20" t="n">
        <v>45992</v>
      </c>
      <c r="D1072" s="20" t="n">
        <v>45994</v>
      </c>
      <c r="E1072" s="13" t="s">
        <v>184</v>
      </c>
      <c r="F1072" s="13" t="s">
        <v>330</v>
      </c>
      <c r="G1072" s="13" t="s">
        <v>169</v>
      </c>
      <c r="H1072" s="13" t="s">
        <v>153</v>
      </c>
      <c r="I1072" s="15" t="s">
        <v>154</v>
      </c>
      <c r="J1072" s="15" t="s">
        <v>172</v>
      </c>
      <c r="K1072" s="15" t="s">
        <v>305</v>
      </c>
      <c r="L1072" s="15" t="s">
        <v>306</v>
      </c>
      <c r="M1072" s="21" t="n">
        <v>1</v>
      </c>
      <c r="N1072" s="22" t="n">
        <v>145</v>
      </c>
      <c r="O1072" s="22" t="n">
        <v>88</v>
      </c>
      <c r="P1072" s="22" t="n">
        <f aca="false">ROUND(M1072*N1072*(1-T1072),2)</f>
        <v>137.75</v>
      </c>
      <c r="Q1072" s="22" t="n">
        <f aca="false">ROUND(M1072*O1072,2)</f>
        <v>88</v>
      </c>
      <c r="R1072" s="22" t="n">
        <f aca="false">P1072-Q1072</f>
        <v>49.75</v>
      </c>
      <c r="S1072" s="23" t="n">
        <f aca="false">IF(P1072=0,0,R1072/P1072)</f>
        <v>0.361161524500907</v>
      </c>
      <c r="T1072" s="23" t="n">
        <v>0.05</v>
      </c>
    </row>
    <row r="1073" customFormat="false" ht="15" hidden="false" customHeight="false" outlineLevel="0" collapsed="false">
      <c r="A1073" s="24" t="n">
        <v>1072</v>
      </c>
      <c r="B1073" s="9" t="s">
        <v>1402</v>
      </c>
      <c r="C1073" s="25" t="n">
        <v>45992</v>
      </c>
      <c r="D1073" s="25" t="n">
        <v>45994</v>
      </c>
      <c r="E1073" s="9" t="s">
        <v>184</v>
      </c>
      <c r="F1073" s="9" t="s">
        <v>330</v>
      </c>
      <c r="G1073" s="9" t="s">
        <v>169</v>
      </c>
      <c r="H1073" s="9" t="s">
        <v>153</v>
      </c>
      <c r="I1073" s="17" t="s">
        <v>154</v>
      </c>
      <c r="J1073" s="17" t="s">
        <v>158</v>
      </c>
      <c r="K1073" s="17" t="s">
        <v>159</v>
      </c>
      <c r="L1073" s="17" t="s">
        <v>160</v>
      </c>
      <c r="M1073" s="26" t="n">
        <v>2</v>
      </c>
      <c r="N1073" s="27" t="n">
        <v>389</v>
      </c>
      <c r="O1073" s="27" t="n">
        <v>235</v>
      </c>
      <c r="P1073" s="27" t="n">
        <f aca="false">ROUND(M1073*N1073*(1-T1073),2)</f>
        <v>739.1</v>
      </c>
      <c r="Q1073" s="27" t="n">
        <f aca="false">ROUND(M1073*O1073,2)</f>
        <v>470</v>
      </c>
      <c r="R1073" s="27" t="n">
        <f aca="false">P1073-Q1073</f>
        <v>269.1</v>
      </c>
      <c r="S1073" s="28" t="n">
        <f aca="false">IF(P1073=0,0,R1073/P1073)</f>
        <v>0.364091462589636</v>
      </c>
      <c r="T1073" s="28" t="n">
        <v>0.05</v>
      </c>
    </row>
    <row r="1074" customFormat="false" ht="15" hidden="false" customHeight="false" outlineLevel="0" collapsed="false">
      <c r="A1074" s="19" t="n">
        <v>1073</v>
      </c>
      <c r="B1074" s="13" t="s">
        <v>1403</v>
      </c>
      <c r="C1074" s="20" t="n">
        <v>45992</v>
      </c>
      <c r="D1074" s="20" t="n">
        <v>45992</v>
      </c>
      <c r="E1074" s="13" t="s">
        <v>179</v>
      </c>
      <c r="F1074" s="13" t="s">
        <v>586</v>
      </c>
      <c r="G1074" s="13" t="s">
        <v>169</v>
      </c>
      <c r="H1074" s="13" t="s">
        <v>208</v>
      </c>
      <c r="I1074" s="15" t="s">
        <v>287</v>
      </c>
      <c r="J1074" s="15" t="s">
        <v>172</v>
      </c>
      <c r="K1074" s="15" t="s">
        <v>195</v>
      </c>
      <c r="L1074" s="15" t="s">
        <v>196</v>
      </c>
      <c r="M1074" s="21" t="n">
        <v>1</v>
      </c>
      <c r="N1074" s="22" t="n">
        <v>58</v>
      </c>
      <c r="O1074" s="22" t="n">
        <v>31</v>
      </c>
      <c r="P1074" s="22" t="n">
        <f aca="false">ROUND(M1074*N1074*(1-T1074),2)</f>
        <v>58</v>
      </c>
      <c r="Q1074" s="22" t="n">
        <f aca="false">ROUND(M1074*O1074,2)</f>
        <v>31</v>
      </c>
      <c r="R1074" s="22" t="n">
        <f aca="false">P1074-Q1074</f>
        <v>27</v>
      </c>
      <c r="S1074" s="23" t="n">
        <f aca="false">IF(P1074=0,0,R1074/P1074)</f>
        <v>0.46551724137931</v>
      </c>
      <c r="T1074" s="23" t="n">
        <v>0</v>
      </c>
    </row>
    <row r="1075" customFormat="false" ht="15" hidden="false" customHeight="false" outlineLevel="0" collapsed="false">
      <c r="A1075" s="24" t="n">
        <v>1074</v>
      </c>
      <c r="B1075" s="9" t="s">
        <v>1403</v>
      </c>
      <c r="C1075" s="25" t="n">
        <v>45992</v>
      </c>
      <c r="D1075" s="25" t="n">
        <v>45992</v>
      </c>
      <c r="E1075" s="9" t="s">
        <v>179</v>
      </c>
      <c r="F1075" s="9" t="s">
        <v>586</v>
      </c>
      <c r="G1075" s="9" t="s">
        <v>169</v>
      </c>
      <c r="H1075" s="9" t="s">
        <v>208</v>
      </c>
      <c r="I1075" s="17" t="s">
        <v>287</v>
      </c>
      <c r="J1075" s="17" t="s">
        <v>172</v>
      </c>
      <c r="K1075" s="17" t="s">
        <v>195</v>
      </c>
      <c r="L1075" s="17" t="s">
        <v>230</v>
      </c>
      <c r="M1075" s="26" t="n">
        <v>2</v>
      </c>
      <c r="N1075" s="27" t="n">
        <v>45</v>
      </c>
      <c r="O1075" s="27" t="n">
        <v>24</v>
      </c>
      <c r="P1075" s="27" t="n">
        <f aca="false">ROUND(M1075*N1075*(1-T1075),2)</f>
        <v>90</v>
      </c>
      <c r="Q1075" s="27" t="n">
        <f aca="false">ROUND(M1075*O1075,2)</f>
        <v>48</v>
      </c>
      <c r="R1075" s="27" t="n">
        <f aca="false">P1075-Q1075</f>
        <v>42</v>
      </c>
      <c r="S1075" s="28" t="n">
        <f aca="false">IF(P1075=0,0,R1075/P1075)</f>
        <v>0.466666666666667</v>
      </c>
      <c r="T1075" s="28" t="n">
        <v>0</v>
      </c>
    </row>
    <row r="1076" customFormat="false" ht="15" hidden="false" customHeight="false" outlineLevel="0" collapsed="false">
      <c r="A1076" s="19" t="n">
        <v>1075</v>
      </c>
      <c r="B1076" s="13" t="s">
        <v>1404</v>
      </c>
      <c r="C1076" s="20" t="n">
        <v>45992</v>
      </c>
      <c r="D1076" s="20" t="n">
        <v>45997</v>
      </c>
      <c r="E1076" s="13" t="s">
        <v>150</v>
      </c>
      <c r="F1076" s="13" t="s">
        <v>565</v>
      </c>
      <c r="G1076" s="13" t="s">
        <v>152</v>
      </c>
      <c r="H1076" s="13" t="s">
        <v>208</v>
      </c>
      <c r="I1076" s="15" t="s">
        <v>242</v>
      </c>
      <c r="J1076" s="15" t="s">
        <v>158</v>
      </c>
      <c r="K1076" s="15" t="s">
        <v>243</v>
      </c>
      <c r="L1076" s="15" t="s">
        <v>276</v>
      </c>
      <c r="M1076" s="21" t="n">
        <v>3</v>
      </c>
      <c r="N1076" s="22" t="n">
        <v>1250</v>
      </c>
      <c r="O1076" s="22" t="n">
        <v>780</v>
      </c>
      <c r="P1076" s="22" t="n">
        <f aca="false">ROUND(M1076*N1076*(1-T1076),2)</f>
        <v>3375</v>
      </c>
      <c r="Q1076" s="22" t="n">
        <f aca="false">ROUND(M1076*O1076,2)</f>
        <v>2340</v>
      </c>
      <c r="R1076" s="22" t="n">
        <f aca="false">P1076-Q1076</f>
        <v>1035</v>
      </c>
      <c r="S1076" s="23" t="n">
        <f aca="false">IF(P1076=0,0,R1076/P1076)</f>
        <v>0.306666666666667</v>
      </c>
      <c r="T1076" s="23" t="n">
        <v>0.1</v>
      </c>
    </row>
    <row r="1077" customFormat="false" ht="15" hidden="false" customHeight="false" outlineLevel="0" collapsed="false">
      <c r="A1077" s="24" t="n">
        <v>1076</v>
      </c>
      <c r="B1077" s="9" t="s">
        <v>1405</v>
      </c>
      <c r="C1077" s="25" t="n">
        <v>45993</v>
      </c>
      <c r="D1077" s="25" t="n">
        <v>45997</v>
      </c>
      <c r="E1077" s="9" t="s">
        <v>150</v>
      </c>
      <c r="F1077" s="9" t="s">
        <v>365</v>
      </c>
      <c r="G1077" s="9" t="s">
        <v>152</v>
      </c>
      <c r="H1077" s="9" t="s">
        <v>186</v>
      </c>
      <c r="I1077" s="17" t="s">
        <v>187</v>
      </c>
      <c r="J1077" s="17" t="s">
        <v>155</v>
      </c>
      <c r="K1077" s="17" t="s">
        <v>288</v>
      </c>
      <c r="L1077" s="17" t="s">
        <v>289</v>
      </c>
      <c r="M1077" s="26" t="n">
        <v>5</v>
      </c>
      <c r="N1077" s="27" t="n">
        <v>185</v>
      </c>
      <c r="O1077" s="27" t="n">
        <v>110</v>
      </c>
      <c r="P1077" s="27" t="n">
        <f aca="false">ROUND(M1077*N1077*(1-T1077),2)</f>
        <v>925</v>
      </c>
      <c r="Q1077" s="27" t="n">
        <f aca="false">ROUND(M1077*O1077,2)</f>
        <v>550</v>
      </c>
      <c r="R1077" s="27" t="n">
        <f aca="false">P1077-Q1077</f>
        <v>375</v>
      </c>
      <c r="S1077" s="28" t="n">
        <f aca="false">IF(P1077=0,0,R1077/P1077)</f>
        <v>0.405405405405405</v>
      </c>
      <c r="T1077" s="28" t="n">
        <v>0</v>
      </c>
    </row>
    <row r="1078" customFormat="false" ht="15" hidden="false" customHeight="false" outlineLevel="0" collapsed="false">
      <c r="A1078" s="19" t="n">
        <v>1077</v>
      </c>
      <c r="B1078" s="13" t="s">
        <v>1406</v>
      </c>
      <c r="C1078" s="20" t="n">
        <v>45993</v>
      </c>
      <c r="D1078" s="20" t="n">
        <v>45993</v>
      </c>
      <c r="E1078" s="13" t="s">
        <v>179</v>
      </c>
      <c r="F1078" s="13" t="s">
        <v>519</v>
      </c>
      <c r="G1078" s="13" t="s">
        <v>152</v>
      </c>
      <c r="H1078" s="13" t="s">
        <v>208</v>
      </c>
      <c r="I1078" s="15" t="s">
        <v>242</v>
      </c>
      <c r="J1078" s="15" t="s">
        <v>172</v>
      </c>
      <c r="K1078" s="15" t="s">
        <v>204</v>
      </c>
      <c r="L1078" s="15" t="s">
        <v>205</v>
      </c>
      <c r="M1078" s="21" t="n">
        <v>2</v>
      </c>
      <c r="N1078" s="22" t="n">
        <v>195</v>
      </c>
      <c r="O1078" s="22" t="n">
        <v>122</v>
      </c>
      <c r="P1078" s="22" t="n">
        <f aca="false">ROUND(M1078*N1078*(1-T1078),2)</f>
        <v>370.5</v>
      </c>
      <c r="Q1078" s="22" t="n">
        <f aca="false">ROUND(M1078*O1078,2)</f>
        <v>244</v>
      </c>
      <c r="R1078" s="22" t="n">
        <f aca="false">P1078-Q1078</f>
        <v>126.5</v>
      </c>
      <c r="S1078" s="23" t="n">
        <f aca="false">IF(P1078=0,0,R1078/P1078)</f>
        <v>0.341430499325236</v>
      </c>
      <c r="T1078" s="23" t="n">
        <v>0.05</v>
      </c>
    </row>
    <row r="1079" customFormat="false" ht="15" hidden="false" customHeight="false" outlineLevel="0" collapsed="false">
      <c r="A1079" s="24" t="n">
        <v>1078</v>
      </c>
      <c r="B1079" s="9" t="s">
        <v>1406</v>
      </c>
      <c r="C1079" s="25" t="n">
        <v>45993</v>
      </c>
      <c r="D1079" s="25" t="n">
        <v>45993</v>
      </c>
      <c r="E1079" s="9" t="s">
        <v>179</v>
      </c>
      <c r="F1079" s="9" t="s">
        <v>519</v>
      </c>
      <c r="G1079" s="9" t="s">
        <v>152</v>
      </c>
      <c r="H1079" s="9" t="s">
        <v>208</v>
      </c>
      <c r="I1079" s="17" t="s">
        <v>242</v>
      </c>
      <c r="J1079" s="17" t="s">
        <v>158</v>
      </c>
      <c r="K1079" s="17" t="s">
        <v>199</v>
      </c>
      <c r="L1079" s="17" t="s">
        <v>259</v>
      </c>
      <c r="M1079" s="26" t="n">
        <v>2</v>
      </c>
      <c r="N1079" s="27" t="n">
        <v>320</v>
      </c>
      <c r="O1079" s="27" t="n">
        <v>185</v>
      </c>
      <c r="P1079" s="27" t="n">
        <f aca="false">ROUND(M1079*N1079*(1-T1079),2)</f>
        <v>640</v>
      </c>
      <c r="Q1079" s="27" t="n">
        <f aca="false">ROUND(M1079*O1079,2)</f>
        <v>370</v>
      </c>
      <c r="R1079" s="27" t="n">
        <f aca="false">P1079-Q1079</f>
        <v>270</v>
      </c>
      <c r="S1079" s="28" t="n">
        <f aca="false">IF(P1079=0,0,R1079/P1079)</f>
        <v>0.421875</v>
      </c>
      <c r="T1079" s="28" t="n">
        <v>0</v>
      </c>
    </row>
    <row r="1080" customFormat="false" ht="15" hidden="false" customHeight="false" outlineLevel="0" collapsed="false">
      <c r="A1080" s="19" t="n">
        <v>1079</v>
      </c>
      <c r="B1080" s="13" t="s">
        <v>1407</v>
      </c>
      <c r="C1080" s="20" t="n">
        <v>45993</v>
      </c>
      <c r="D1080" s="20" t="n">
        <v>45998</v>
      </c>
      <c r="E1080" s="13" t="s">
        <v>150</v>
      </c>
      <c r="F1080" s="13" t="s">
        <v>788</v>
      </c>
      <c r="G1080" s="13" t="s">
        <v>177</v>
      </c>
      <c r="H1080" s="13" t="s">
        <v>208</v>
      </c>
      <c r="I1080" s="15" t="s">
        <v>209</v>
      </c>
      <c r="J1080" s="15" t="s">
        <v>172</v>
      </c>
      <c r="K1080" s="15" t="s">
        <v>204</v>
      </c>
      <c r="L1080" s="15" t="s">
        <v>341</v>
      </c>
      <c r="M1080" s="21" t="n">
        <v>5</v>
      </c>
      <c r="N1080" s="22" t="n">
        <v>68</v>
      </c>
      <c r="O1080" s="22" t="n">
        <v>36</v>
      </c>
      <c r="P1080" s="22" t="n">
        <f aca="false">ROUND(M1080*N1080*(1-T1080),2)</f>
        <v>340</v>
      </c>
      <c r="Q1080" s="22" t="n">
        <f aca="false">ROUND(M1080*O1080,2)</f>
        <v>180</v>
      </c>
      <c r="R1080" s="22" t="n">
        <f aca="false">P1080-Q1080</f>
        <v>160</v>
      </c>
      <c r="S1080" s="23" t="n">
        <f aca="false">IF(P1080=0,0,R1080/P1080)</f>
        <v>0.470588235294118</v>
      </c>
      <c r="T1080" s="23" t="n">
        <v>0</v>
      </c>
    </row>
    <row r="1081" customFormat="false" ht="15" hidden="false" customHeight="false" outlineLevel="0" collapsed="false">
      <c r="A1081" s="24" t="n">
        <v>1080</v>
      </c>
      <c r="B1081" s="9" t="s">
        <v>1407</v>
      </c>
      <c r="C1081" s="25" t="n">
        <v>45993</v>
      </c>
      <c r="D1081" s="25" t="n">
        <v>45998</v>
      </c>
      <c r="E1081" s="9" t="s">
        <v>150</v>
      </c>
      <c r="F1081" s="9" t="s">
        <v>788</v>
      </c>
      <c r="G1081" s="9" t="s">
        <v>177</v>
      </c>
      <c r="H1081" s="9" t="s">
        <v>208</v>
      </c>
      <c r="I1081" s="17" t="s">
        <v>209</v>
      </c>
      <c r="J1081" s="17" t="s">
        <v>155</v>
      </c>
      <c r="K1081" s="17" t="s">
        <v>215</v>
      </c>
      <c r="L1081" s="17" t="s">
        <v>216</v>
      </c>
      <c r="M1081" s="26" t="n">
        <v>5</v>
      </c>
      <c r="N1081" s="27" t="n">
        <v>210</v>
      </c>
      <c r="O1081" s="27" t="n">
        <v>132</v>
      </c>
      <c r="P1081" s="27" t="n">
        <f aca="false">ROUND(M1081*N1081*(1-T1081),2)</f>
        <v>1050</v>
      </c>
      <c r="Q1081" s="27" t="n">
        <f aca="false">ROUND(M1081*O1081,2)</f>
        <v>660</v>
      </c>
      <c r="R1081" s="27" t="n">
        <f aca="false">P1081-Q1081</f>
        <v>390</v>
      </c>
      <c r="S1081" s="28" t="n">
        <f aca="false">IF(P1081=0,0,R1081/P1081)</f>
        <v>0.371428571428571</v>
      </c>
      <c r="T1081" s="28" t="n">
        <v>0</v>
      </c>
    </row>
    <row r="1082" customFormat="false" ht="15" hidden="false" customHeight="false" outlineLevel="0" collapsed="false">
      <c r="A1082" s="19" t="n">
        <v>1081</v>
      </c>
      <c r="B1082" s="13" t="s">
        <v>1408</v>
      </c>
      <c r="C1082" s="20" t="n">
        <v>45994</v>
      </c>
      <c r="D1082" s="20" t="n">
        <v>46000</v>
      </c>
      <c r="E1082" s="13" t="s">
        <v>150</v>
      </c>
      <c r="F1082" s="13" t="s">
        <v>844</v>
      </c>
      <c r="G1082" s="13" t="s">
        <v>152</v>
      </c>
      <c r="H1082" s="13" t="s">
        <v>153</v>
      </c>
      <c r="I1082" s="15" t="s">
        <v>154</v>
      </c>
      <c r="J1082" s="15" t="s">
        <v>158</v>
      </c>
      <c r="K1082" s="15" t="s">
        <v>159</v>
      </c>
      <c r="L1082" s="15" t="s">
        <v>182</v>
      </c>
      <c r="M1082" s="21" t="n">
        <v>3</v>
      </c>
      <c r="N1082" s="22" t="n">
        <v>115</v>
      </c>
      <c r="O1082" s="22" t="n">
        <v>52</v>
      </c>
      <c r="P1082" s="22" t="n">
        <f aca="false">ROUND(M1082*N1082*(1-T1082),2)</f>
        <v>310.5</v>
      </c>
      <c r="Q1082" s="22" t="n">
        <f aca="false">ROUND(M1082*O1082,2)</f>
        <v>156</v>
      </c>
      <c r="R1082" s="22" t="n">
        <f aca="false">P1082-Q1082</f>
        <v>154.5</v>
      </c>
      <c r="S1082" s="23" t="n">
        <f aca="false">IF(P1082=0,0,R1082/P1082)</f>
        <v>0.497584541062802</v>
      </c>
      <c r="T1082" s="23" t="n">
        <v>0.1</v>
      </c>
    </row>
    <row r="1083" customFormat="false" ht="15" hidden="false" customHeight="false" outlineLevel="0" collapsed="false">
      <c r="A1083" s="24" t="n">
        <v>1082</v>
      </c>
      <c r="B1083" s="9" t="s">
        <v>1409</v>
      </c>
      <c r="C1083" s="25" t="n">
        <v>45994</v>
      </c>
      <c r="D1083" s="25" t="n">
        <v>45998</v>
      </c>
      <c r="E1083" s="9" t="s">
        <v>150</v>
      </c>
      <c r="F1083" s="9" t="s">
        <v>226</v>
      </c>
      <c r="G1083" s="9" t="s">
        <v>177</v>
      </c>
      <c r="H1083" s="9" t="s">
        <v>208</v>
      </c>
      <c r="I1083" s="17" t="s">
        <v>247</v>
      </c>
      <c r="J1083" s="17" t="s">
        <v>158</v>
      </c>
      <c r="K1083" s="17" t="s">
        <v>159</v>
      </c>
      <c r="L1083" s="17" t="s">
        <v>160</v>
      </c>
      <c r="M1083" s="26" t="n">
        <v>1</v>
      </c>
      <c r="N1083" s="27" t="n">
        <v>389</v>
      </c>
      <c r="O1083" s="27" t="n">
        <v>235</v>
      </c>
      <c r="P1083" s="27" t="n">
        <f aca="false">ROUND(M1083*N1083*(1-T1083),2)</f>
        <v>330.65</v>
      </c>
      <c r="Q1083" s="27" t="n">
        <f aca="false">ROUND(M1083*O1083,2)</f>
        <v>235</v>
      </c>
      <c r="R1083" s="27" t="n">
        <f aca="false">P1083-Q1083</f>
        <v>95.65</v>
      </c>
      <c r="S1083" s="28" t="n">
        <f aca="false">IF(P1083=0,0,R1083/P1083)</f>
        <v>0.289278693482534</v>
      </c>
      <c r="T1083" s="28" t="n">
        <v>0.15</v>
      </c>
    </row>
    <row r="1084" customFormat="false" ht="15" hidden="false" customHeight="false" outlineLevel="0" collapsed="false">
      <c r="A1084" s="19" t="n">
        <v>1083</v>
      </c>
      <c r="B1084" s="13" t="s">
        <v>1409</v>
      </c>
      <c r="C1084" s="20" t="n">
        <v>45994</v>
      </c>
      <c r="D1084" s="20" t="n">
        <v>45998</v>
      </c>
      <c r="E1084" s="13" t="s">
        <v>150</v>
      </c>
      <c r="F1084" s="13" t="s">
        <v>226</v>
      </c>
      <c r="G1084" s="13" t="s">
        <v>177</v>
      </c>
      <c r="H1084" s="13" t="s">
        <v>208</v>
      </c>
      <c r="I1084" s="15" t="s">
        <v>247</v>
      </c>
      <c r="J1084" s="15" t="s">
        <v>172</v>
      </c>
      <c r="K1084" s="15" t="s">
        <v>195</v>
      </c>
      <c r="L1084" s="15" t="s">
        <v>230</v>
      </c>
      <c r="M1084" s="21" t="n">
        <v>2</v>
      </c>
      <c r="N1084" s="22" t="n">
        <v>45</v>
      </c>
      <c r="O1084" s="22" t="n">
        <v>24</v>
      </c>
      <c r="P1084" s="22" t="n">
        <f aca="false">ROUND(M1084*N1084*(1-T1084),2)</f>
        <v>81</v>
      </c>
      <c r="Q1084" s="22" t="n">
        <f aca="false">ROUND(M1084*O1084,2)</f>
        <v>48</v>
      </c>
      <c r="R1084" s="22" t="n">
        <f aca="false">P1084-Q1084</f>
        <v>33</v>
      </c>
      <c r="S1084" s="23" t="n">
        <f aca="false">IF(P1084=0,0,R1084/P1084)</f>
        <v>0.407407407407407</v>
      </c>
      <c r="T1084" s="23" t="n">
        <v>0.1</v>
      </c>
    </row>
    <row r="1085" customFormat="false" ht="15" hidden="false" customHeight="false" outlineLevel="0" collapsed="false">
      <c r="A1085" s="24" t="n">
        <v>1084</v>
      </c>
      <c r="B1085" s="9" t="s">
        <v>1410</v>
      </c>
      <c r="C1085" s="25" t="n">
        <v>45994</v>
      </c>
      <c r="D1085" s="25" t="n">
        <v>45998</v>
      </c>
      <c r="E1085" s="9" t="s">
        <v>150</v>
      </c>
      <c r="F1085" s="9" t="s">
        <v>384</v>
      </c>
      <c r="G1085" s="9" t="s">
        <v>177</v>
      </c>
      <c r="H1085" s="9" t="s">
        <v>208</v>
      </c>
      <c r="I1085" s="17" t="s">
        <v>219</v>
      </c>
      <c r="J1085" s="17" t="s">
        <v>158</v>
      </c>
      <c r="K1085" s="17" t="s">
        <v>199</v>
      </c>
      <c r="L1085" s="17" t="s">
        <v>200</v>
      </c>
      <c r="M1085" s="26" t="n">
        <v>4</v>
      </c>
      <c r="N1085" s="27" t="n">
        <v>449</v>
      </c>
      <c r="O1085" s="27" t="n">
        <v>275</v>
      </c>
      <c r="P1085" s="27" t="n">
        <f aca="false">ROUND(M1085*N1085*(1-T1085),2)</f>
        <v>1796</v>
      </c>
      <c r="Q1085" s="27" t="n">
        <f aca="false">ROUND(M1085*O1085,2)</f>
        <v>1100</v>
      </c>
      <c r="R1085" s="27" t="n">
        <f aca="false">P1085-Q1085</f>
        <v>696</v>
      </c>
      <c r="S1085" s="28" t="n">
        <f aca="false">IF(P1085=0,0,R1085/P1085)</f>
        <v>0.387527839643653</v>
      </c>
      <c r="T1085" s="28" t="n">
        <v>0</v>
      </c>
    </row>
    <row r="1086" customFormat="false" ht="15" hidden="false" customHeight="false" outlineLevel="0" collapsed="false">
      <c r="A1086" s="19" t="n">
        <v>1085</v>
      </c>
      <c r="B1086" s="13" t="s">
        <v>1411</v>
      </c>
      <c r="C1086" s="20" t="n">
        <v>45995</v>
      </c>
      <c r="D1086" s="20" t="n">
        <v>45999</v>
      </c>
      <c r="E1086" s="13" t="s">
        <v>150</v>
      </c>
      <c r="F1086" s="13" t="s">
        <v>792</v>
      </c>
      <c r="G1086" s="13" t="s">
        <v>177</v>
      </c>
      <c r="H1086" s="13" t="s">
        <v>186</v>
      </c>
      <c r="I1086" s="15" t="s">
        <v>187</v>
      </c>
      <c r="J1086" s="15" t="s">
        <v>155</v>
      </c>
      <c r="K1086" s="15" t="s">
        <v>156</v>
      </c>
      <c r="L1086" s="15" t="s">
        <v>157</v>
      </c>
      <c r="M1086" s="21" t="n">
        <v>1</v>
      </c>
      <c r="N1086" s="22" t="n">
        <v>295</v>
      </c>
      <c r="O1086" s="22" t="n">
        <v>235</v>
      </c>
      <c r="P1086" s="22" t="n">
        <f aca="false">ROUND(M1086*N1086*(1-T1086),2)</f>
        <v>265.5</v>
      </c>
      <c r="Q1086" s="22" t="n">
        <f aca="false">ROUND(M1086*O1086,2)</f>
        <v>235</v>
      </c>
      <c r="R1086" s="22" t="n">
        <f aca="false">P1086-Q1086</f>
        <v>30.5</v>
      </c>
      <c r="S1086" s="23" t="n">
        <f aca="false">IF(P1086=0,0,R1086/P1086)</f>
        <v>0.114877589453861</v>
      </c>
      <c r="T1086" s="23" t="n">
        <v>0.1</v>
      </c>
    </row>
    <row r="1087" customFormat="false" ht="15" hidden="false" customHeight="false" outlineLevel="0" collapsed="false">
      <c r="A1087" s="24" t="n">
        <v>1086</v>
      </c>
      <c r="B1087" s="9" t="s">
        <v>1412</v>
      </c>
      <c r="C1087" s="25" t="n">
        <v>45996</v>
      </c>
      <c r="D1087" s="25" t="n">
        <v>45999</v>
      </c>
      <c r="E1087" s="9" t="s">
        <v>167</v>
      </c>
      <c r="F1087" s="9" t="s">
        <v>730</v>
      </c>
      <c r="G1087" s="9" t="s">
        <v>177</v>
      </c>
      <c r="H1087" s="9" t="s">
        <v>153</v>
      </c>
      <c r="I1087" s="17" t="s">
        <v>163</v>
      </c>
      <c r="J1087" s="17" t="s">
        <v>158</v>
      </c>
      <c r="K1087" s="17" t="s">
        <v>199</v>
      </c>
      <c r="L1087" s="17" t="s">
        <v>200</v>
      </c>
      <c r="M1087" s="26" t="n">
        <v>2</v>
      </c>
      <c r="N1087" s="27" t="n">
        <v>449</v>
      </c>
      <c r="O1087" s="27" t="n">
        <v>275</v>
      </c>
      <c r="P1087" s="27" t="n">
        <f aca="false">ROUND(M1087*N1087*(1-T1087),2)</f>
        <v>898</v>
      </c>
      <c r="Q1087" s="27" t="n">
        <f aca="false">ROUND(M1087*O1087,2)</f>
        <v>550</v>
      </c>
      <c r="R1087" s="27" t="n">
        <f aca="false">P1087-Q1087</f>
        <v>348</v>
      </c>
      <c r="S1087" s="28" t="n">
        <f aca="false">IF(P1087=0,0,R1087/P1087)</f>
        <v>0.387527839643653</v>
      </c>
      <c r="T1087" s="28" t="n">
        <v>0</v>
      </c>
    </row>
    <row r="1088" customFormat="false" ht="15" hidden="false" customHeight="false" outlineLevel="0" collapsed="false">
      <c r="A1088" s="19" t="n">
        <v>1087</v>
      </c>
      <c r="B1088" s="13" t="s">
        <v>1413</v>
      </c>
      <c r="C1088" s="20" t="n">
        <v>45996</v>
      </c>
      <c r="D1088" s="20" t="n">
        <v>46002</v>
      </c>
      <c r="E1088" s="13" t="s">
        <v>150</v>
      </c>
      <c r="F1088" s="13" t="s">
        <v>783</v>
      </c>
      <c r="G1088" s="13" t="s">
        <v>169</v>
      </c>
      <c r="H1088" s="13" t="s">
        <v>208</v>
      </c>
      <c r="I1088" s="15" t="s">
        <v>242</v>
      </c>
      <c r="J1088" s="15" t="s">
        <v>158</v>
      </c>
      <c r="K1088" s="15" t="s">
        <v>159</v>
      </c>
      <c r="L1088" s="15" t="s">
        <v>182</v>
      </c>
      <c r="M1088" s="21" t="n">
        <v>4</v>
      </c>
      <c r="N1088" s="22" t="n">
        <v>115</v>
      </c>
      <c r="O1088" s="22" t="n">
        <v>52</v>
      </c>
      <c r="P1088" s="22" t="n">
        <f aca="false">ROUND(M1088*N1088*(1-T1088),2)</f>
        <v>437</v>
      </c>
      <c r="Q1088" s="22" t="n">
        <f aca="false">ROUND(M1088*O1088,2)</f>
        <v>208</v>
      </c>
      <c r="R1088" s="22" t="n">
        <f aca="false">P1088-Q1088</f>
        <v>229</v>
      </c>
      <c r="S1088" s="23" t="n">
        <f aca="false">IF(P1088=0,0,R1088/P1088)</f>
        <v>0.524027459954233</v>
      </c>
      <c r="T1088" s="23" t="n">
        <v>0.05</v>
      </c>
    </row>
    <row r="1089" customFormat="false" ht="15" hidden="false" customHeight="false" outlineLevel="0" collapsed="false">
      <c r="A1089" s="24" t="n">
        <v>1088</v>
      </c>
      <c r="B1089" s="9" t="s">
        <v>1414</v>
      </c>
      <c r="C1089" s="25" t="n">
        <v>45996</v>
      </c>
      <c r="D1089" s="25" t="n">
        <v>46002</v>
      </c>
      <c r="E1089" s="9" t="s">
        <v>150</v>
      </c>
      <c r="F1089" s="9" t="s">
        <v>453</v>
      </c>
      <c r="G1089" s="9" t="s">
        <v>177</v>
      </c>
      <c r="H1089" s="9" t="s">
        <v>153</v>
      </c>
      <c r="I1089" s="17" t="s">
        <v>163</v>
      </c>
      <c r="J1089" s="17" t="s">
        <v>172</v>
      </c>
      <c r="K1089" s="17" t="s">
        <v>204</v>
      </c>
      <c r="L1089" s="17" t="s">
        <v>205</v>
      </c>
      <c r="M1089" s="26" t="n">
        <v>4</v>
      </c>
      <c r="N1089" s="27" t="n">
        <v>195</v>
      </c>
      <c r="O1089" s="27" t="n">
        <v>122</v>
      </c>
      <c r="P1089" s="27" t="n">
        <f aca="false">ROUND(M1089*N1089*(1-T1089),2)</f>
        <v>663</v>
      </c>
      <c r="Q1089" s="27" t="n">
        <f aca="false">ROUND(M1089*O1089,2)</f>
        <v>488</v>
      </c>
      <c r="R1089" s="27" t="n">
        <f aca="false">P1089-Q1089</f>
        <v>175</v>
      </c>
      <c r="S1089" s="28" t="n">
        <f aca="false">IF(P1089=0,0,R1089/P1089)</f>
        <v>0.26395173453997</v>
      </c>
      <c r="T1089" s="28" t="n">
        <v>0.15</v>
      </c>
    </row>
    <row r="1090" customFormat="false" ht="15" hidden="false" customHeight="false" outlineLevel="0" collapsed="false">
      <c r="A1090" s="19" t="n">
        <v>1089</v>
      </c>
      <c r="B1090" s="13" t="s">
        <v>1415</v>
      </c>
      <c r="C1090" s="20" t="n">
        <v>45997</v>
      </c>
      <c r="D1090" s="20" t="n">
        <v>46000</v>
      </c>
      <c r="E1090" s="13" t="s">
        <v>167</v>
      </c>
      <c r="F1090" s="13" t="s">
        <v>346</v>
      </c>
      <c r="G1090" s="13" t="s">
        <v>152</v>
      </c>
      <c r="H1090" s="13" t="s">
        <v>170</v>
      </c>
      <c r="I1090" s="15" t="s">
        <v>451</v>
      </c>
      <c r="J1090" s="15" t="s">
        <v>155</v>
      </c>
      <c r="K1090" s="15" t="s">
        <v>156</v>
      </c>
      <c r="L1090" s="15" t="s">
        <v>157</v>
      </c>
      <c r="M1090" s="21" t="n">
        <v>1</v>
      </c>
      <c r="N1090" s="22" t="n">
        <v>295</v>
      </c>
      <c r="O1090" s="22" t="n">
        <v>235</v>
      </c>
      <c r="P1090" s="22" t="n">
        <f aca="false">ROUND(M1090*N1090*(1-T1090),2)</f>
        <v>236</v>
      </c>
      <c r="Q1090" s="22" t="n">
        <f aca="false">ROUND(M1090*O1090,2)</f>
        <v>235</v>
      </c>
      <c r="R1090" s="22" t="n">
        <f aca="false">P1090-Q1090</f>
        <v>1</v>
      </c>
      <c r="S1090" s="23" t="n">
        <f aca="false">IF(P1090=0,0,R1090/P1090)</f>
        <v>0.00423728813559322</v>
      </c>
      <c r="T1090" s="23" t="n">
        <v>0.2</v>
      </c>
    </row>
    <row r="1091" customFormat="false" ht="15" hidden="false" customHeight="false" outlineLevel="0" collapsed="false">
      <c r="A1091" s="24" t="n">
        <v>1090</v>
      </c>
      <c r="B1091" s="9" t="s">
        <v>1416</v>
      </c>
      <c r="C1091" s="25" t="n">
        <v>45997</v>
      </c>
      <c r="D1091" s="25" t="n">
        <v>45999</v>
      </c>
      <c r="E1091" s="9" t="s">
        <v>184</v>
      </c>
      <c r="F1091" s="9" t="s">
        <v>330</v>
      </c>
      <c r="G1091" s="9" t="s">
        <v>169</v>
      </c>
      <c r="H1091" s="9" t="s">
        <v>208</v>
      </c>
      <c r="I1091" s="17" t="s">
        <v>242</v>
      </c>
      <c r="J1091" s="17" t="s">
        <v>155</v>
      </c>
      <c r="K1091" s="17" t="s">
        <v>288</v>
      </c>
      <c r="L1091" s="17" t="s">
        <v>289</v>
      </c>
      <c r="M1091" s="26" t="n">
        <v>2</v>
      </c>
      <c r="N1091" s="27" t="n">
        <v>185</v>
      </c>
      <c r="O1091" s="27" t="n">
        <v>110</v>
      </c>
      <c r="P1091" s="27" t="n">
        <f aca="false">ROUND(M1091*N1091*(1-T1091),2)</f>
        <v>333</v>
      </c>
      <c r="Q1091" s="27" t="n">
        <f aca="false">ROUND(M1091*O1091,2)</f>
        <v>220</v>
      </c>
      <c r="R1091" s="27" t="n">
        <f aca="false">P1091-Q1091</f>
        <v>113</v>
      </c>
      <c r="S1091" s="28" t="n">
        <f aca="false">IF(P1091=0,0,R1091/P1091)</f>
        <v>0.339339339339339</v>
      </c>
      <c r="T1091" s="28" t="n">
        <v>0.1</v>
      </c>
    </row>
    <row r="1092" customFormat="false" ht="15" hidden="false" customHeight="false" outlineLevel="0" collapsed="false">
      <c r="A1092" s="19" t="n">
        <v>1091</v>
      </c>
      <c r="B1092" s="13" t="s">
        <v>1416</v>
      </c>
      <c r="C1092" s="20" t="n">
        <v>45997</v>
      </c>
      <c r="D1092" s="20" t="n">
        <v>45999</v>
      </c>
      <c r="E1092" s="13" t="s">
        <v>184</v>
      </c>
      <c r="F1092" s="13" t="s">
        <v>330</v>
      </c>
      <c r="G1092" s="13" t="s">
        <v>169</v>
      </c>
      <c r="H1092" s="13" t="s">
        <v>208</v>
      </c>
      <c r="I1092" s="15" t="s">
        <v>242</v>
      </c>
      <c r="J1092" s="15" t="s">
        <v>155</v>
      </c>
      <c r="K1092" s="15" t="s">
        <v>215</v>
      </c>
      <c r="L1092" s="15" t="s">
        <v>292</v>
      </c>
      <c r="M1092" s="21" t="n">
        <v>2</v>
      </c>
      <c r="N1092" s="22" t="n">
        <v>425</v>
      </c>
      <c r="O1092" s="22" t="n">
        <v>265</v>
      </c>
      <c r="P1092" s="22" t="n">
        <f aca="false">ROUND(M1092*N1092*(1-T1092),2)</f>
        <v>850</v>
      </c>
      <c r="Q1092" s="22" t="n">
        <f aca="false">ROUND(M1092*O1092,2)</f>
        <v>530</v>
      </c>
      <c r="R1092" s="22" t="n">
        <f aca="false">P1092-Q1092</f>
        <v>320</v>
      </c>
      <c r="S1092" s="23" t="n">
        <f aca="false">IF(P1092=0,0,R1092/P1092)</f>
        <v>0.376470588235294</v>
      </c>
      <c r="T1092" s="23" t="n">
        <v>0</v>
      </c>
    </row>
    <row r="1093" customFormat="false" ht="15" hidden="false" customHeight="false" outlineLevel="0" collapsed="false">
      <c r="A1093" s="24" t="n">
        <v>1092</v>
      </c>
      <c r="B1093" s="9" t="s">
        <v>1417</v>
      </c>
      <c r="C1093" s="25" t="n">
        <v>45997</v>
      </c>
      <c r="D1093" s="25" t="n">
        <v>46001</v>
      </c>
      <c r="E1093" s="9" t="s">
        <v>167</v>
      </c>
      <c r="F1093" s="9" t="s">
        <v>694</v>
      </c>
      <c r="G1093" s="9" t="s">
        <v>177</v>
      </c>
      <c r="H1093" s="9" t="s">
        <v>208</v>
      </c>
      <c r="I1093" s="17" t="s">
        <v>242</v>
      </c>
      <c r="J1093" s="17" t="s">
        <v>158</v>
      </c>
      <c r="K1093" s="17" t="s">
        <v>199</v>
      </c>
      <c r="L1093" s="17" t="s">
        <v>259</v>
      </c>
      <c r="M1093" s="26" t="n">
        <v>5</v>
      </c>
      <c r="N1093" s="27" t="n">
        <v>320</v>
      </c>
      <c r="O1093" s="27" t="n">
        <v>185</v>
      </c>
      <c r="P1093" s="27" t="n">
        <f aca="false">ROUND(M1093*N1093*(1-T1093),2)</f>
        <v>1600</v>
      </c>
      <c r="Q1093" s="27" t="n">
        <f aca="false">ROUND(M1093*O1093,2)</f>
        <v>925</v>
      </c>
      <c r="R1093" s="27" t="n">
        <f aca="false">P1093-Q1093</f>
        <v>675</v>
      </c>
      <c r="S1093" s="28" t="n">
        <f aca="false">IF(P1093=0,0,R1093/P1093)</f>
        <v>0.421875</v>
      </c>
      <c r="T1093" s="28" t="n">
        <v>0</v>
      </c>
    </row>
    <row r="1094" customFormat="false" ht="15" hidden="false" customHeight="false" outlineLevel="0" collapsed="false">
      <c r="A1094" s="19" t="n">
        <v>1093</v>
      </c>
      <c r="B1094" s="13" t="s">
        <v>1417</v>
      </c>
      <c r="C1094" s="20" t="n">
        <v>45997</v>
      </c>
      <c r="D1094" s="20" t="n">
        <v>46001</v>
      </c>
      <c r="E1094" s="13" t="s">
        <v>167</v>
      </c>
      <c r="F1094" s="13" t="s">
        <v>694</v>
      </c>
      <c r="G1094" s="13" t="s">
        <v>177</v>
      </c>
      <c r="H1094" s="13" t="s">
        <v>208</v>
      </c>
      <c r="I1094" s="15" t="s">
        <v>242</v>
      </c>
      <c r="J1094" s="15" t="s">
        <v>172</v>
      </c>
      <c r="K1094" s="15" t="s">
        <v>204</v>
      </c>
      <c r="L1094" s="15" t="s">
        <v>341</v>
      </c>
      <c r="M1094" s="21" t="n">
        <v>1</v>
      </c>
      <c r="N1094" s="22" t="n">
        <v>68</v>
      </c>
      <c r="O1094" s="22" t="n">
        <v>36</v>
      </c>
      <c r="P1094" s="22" t="n">
        <f aca="false">ROUND(M1094*N1094*(1-T1094),2)</f>
        <v>61.2</v>
      </c>
      <c r="Q1094" s="22" t="n">
        <f aca="false">ROUND(M1094*O1094,2)</f>
        <v>36</v>
      </c>
      <c r="R1094" s="22" t="n">
        <f aca="false">P1094-Q1094</f>
        <v>25.2</v>
      </c>
      <c r="S1094" s="23" t="n">
        <f aca="false">IF(P1094=0,0,R1094/P1094)</f>
        <v>0.411764705882353</v>
      </c>
      <c r="T1094" s="23" t="n">
        <v>0.1</v>
      </c>
    </row>
    <row r="1095" customFormat="false" ht="15" hidden="false" customHeight="false" outlineLevel="0" collapsed="false">
      <c r="A1095" s="24" t="n">
        <v>1094</v>
      </c>
      <c r="B1095" s="9" t="s">
        <v>1418</v>
      </c>
      <c r="C1095" s="25" t="n">
        <v>45997</v>
      </c>
      <c r="D1095" s="25" t="n">
        <v>46001</v>
      </c>
      <c r="E1095" s="9" t="s">
        <v>167</v>
      </c>
      <c r="F1095" s="9" t="s">
        <v>481</v>
      </c>
      <c r="G1095" s="9" t="s">
        <v>177</v>
      </c>
      <c r="H1095" s="9" t="s">
        <v>186</v>
      </c>
      <c r="I1095" s="17" t="s">
        <v>203</v>
      </c>
      <c r="J1095" s="17" t="s">
        <v>172</v>
      </c>
      <c r="K1095" s="17" t="s">
        <v>305</v>
      </c>
      <c r="L1095" s="17" t="s">
        <v>306</v>
      </c>
      <c r="M1095" s="26" t="n">
        <v>3</v>
      </c>
      <c r="N1095" s="27" t="n">
        <v>145</v>
      </c>
      <c r="O1095" s="27" t="n">
        <v>88</v>
      </c>
      <c r="P1095" s="27" t="n">
        <f aca="false">ROUND(M1095*N1095*(1-T1095),2)</f>
        <v>435</v>
      </c>
      <c r="Q1095" s="27" t="n">
        <f aca="false">ROUND(M1095*O1095,2)</f>
        <v>264</v>
      </c>
      <c r="R1095" s="27" t="n">
        <f aca="false">P1095-Q1095</f>
        <v>171</v>
      </c>
      <c r="S1095" s="28" t="n">
        <f aca="false">IF(P1095=0,0,R1095/P1095)</f>
        <v>0.393103448275862</v>
      </c>
      <c r="T1095" s="28" t="n">
        <v>0</v>
      </c>
    </row>
    <row r="1096" customFormat="false" ht="15" hidden="false" customHeight="false" outlineLevel="0" collapsed="false">
      <c r="A1096" s="19" t="n">
        <v>1095</v>
      </c>
      <c r="B1096" s="13" t="s">
        <v>1419</v>
      </c>
      <c r="C1096" s="20" t="n">
        <v>45997</v>
      </c>
      <c r="D1096" s="20" t="n">
        <v>46001</v>
      </c>
      <c r="E1096" s="13" t="s">
        <v>150</v>
      </c>
      <c r="F1096" s="13" t="s">
        <v>867</v>
      </c>
      <c r="G1096" s="13" t="s">
        <v>177</v>
      </c>
      <c r="H1096" s="13" t="s">
        <v>153</v>
      </c>
      <c r="I1096" s="15" t="s">
        <v>163</v>
      </c>
      <c r="J1096" s="15" t="s">
        <v>172</v>
      </c>
      <c r="K1096" s="15" t="s">
        <v>195</v>
      </c>
      <c r="L1096" s="15" t="s">
        <v>230</v>
      </c>
      <c r="M1096" s="21" t="n">
        <v>6</v>
      </c>
      <c r="N1096" s="22" t="n">
        <v>45</v>
      </c>
      <c r="O1096" s="22" t="n">
        <v>24</v>
      </c>
      <c r="P1096" s="22" t="n">
        <f aca="false">ROUND(M1096*N1096*(1-T1096),2)</f>
        <v>270</v>
      </c>
      <c r="Q1096" s="22" t="n">
        <f aca="false">ROUND(M1096*O1096,2)</f>
        <v>144</v>
      </c>
      <c r="R1096" s="22" t="n">
        <f aca="false">P1096-Q1096</f>
        <v>126</v>
      </c>
      <c r="S1096" s="23" t="n">
        <f aca="false">IF(P1096=0,0,R1096/P1096)</f>
        <v>0.466666666666667</v>
      </c>
      <c r="T1096" s="23" t="n">
        <v>0</v>
      </c>
    </row>
    <row r="1097" customFormat="false" ht="15" hidden="false" customHeight="false" outlineLevel="0" collapsed="false">
      <c r="A1097" s="24" t="n">
        <v>1096</v>
      </c>
      <c r="B1097" s="9" t="s">
        <v>1419</v>
      </c>
      <c r="C1097" s="25" t="n">
        <v>45997</v>
      </c>
      <c r="D1097" s="25" t="n">
        <v>46001</v>
      </c>
      <c r="E1097" s="9" t="s">
        <v>150</v>
      </c>
      <c r="F1097" s="9" t="s">
        <v>867</v>
      </c>
      <c r="G1097" s="9" t="s">
        <v>177</v>
      </c>
      <c r="H1097" s="9" t="s">
        <v>153</v>
      </c>
      <c r="I1097" s="17" t="s">
        <v>163</v>
      </c>
      <c r="J1097" s="17" t="s">
        <v>158</v>
      </c>
      <c r="K1097" s="17" t="s">
        <v>159</v>
      </c>
      <c r="L1097" s="17" t="s">
        <v>248</v>
      </c>
      <c r="M1097" s="26" t="n">
        <v>4</v>
      </c>
      <c r="N1097" s="27" t="n">
        <v>165</v>
      </c>
      <c r="O1097" s="27" t="n">
        <v>78</v>
      </c>
      <c r="P1097" s="27" t="n">
        <f aca="false">ROUND(M1097*N1097*(1-T1097),2)</f>
        <v>594</v>
      </c>
      <c r="Q1097" s="27" t="n">
        <f aca="false">ROUND(M1097*O1097,2)</f>
        <v>312</v>
      </c>
      <c r="R1097" s="27" t="n">
        <f aca="false">P1097-Q1097</f>
        <v>282</v>
      </c>
      <c r="S1097" s="28" t="n">
        <f aca="false">IF(P1097=0,0,R1097/P1097)</f>
        <v>0.474747474747475</v>
      </c>
      <c r="T1097" s="28" t="n">
        <v>0.1</v>
      </c>
    </row>
    <row r="1098" customFormat="false" ht="15" hidden="false" customHeight="false" outlineLevel="0" collapsed="false">
      <c r="A1098" s="19" t="n">
        <v>1097</v>
      </c>
      <c r="B1098" s="13" t="s">
        <v>1420</v>
      </c>
      <c r="C1098" s="20" t="n">
        <v>45998</v>
      </c>
      <c r="D1098" s="20" t="n">
        <v>46004</v>
      </c>
      <c r="E1098" s="13" t="s">
        <v>150</v>
      </c>
      <c r="F1098" s="13" t="s">
        <v>528</v>
      </c>
      <c r="G1098" s="13" t="s">
        <v>177</v>
      </c>
      <c r="H1098" s="13" t="s">
        <v>170</v>
      </c>
      <c r="I1098" s="15" t="s">
        <v>229</v>
      </c>
      <c r="J1098" s="15" t="s">
        <v>158</v>
      </c>
      <c r="K1098" s="15" t="s">
        <v>210</v>
      </c>
      <c r="L1098" s="15" t="s">
        <v>265</v>
      </c>
      <c r="M1098" s="21" t="n">
        <v>4</v>
      </c>
      <c r="N1098" s="22" t="n">
        <v>790</v>
      </c>
      <c r="O1098" s="22" t="n">
        <v>645</v>
      </c>
      <c r="P1098" s="22" t="n">
        <f aca="false">ROUND(M1098*N1098*(1-T1098),2)</f>
        <v>2528</v>
      </c>
      <c r="Q1098" s="22" t="n">
        <f aca="false">ROUND(M1098*O1098,2)</f>
        <v>2580</v>
      </c>
      <c r="R1098" s="22" t="n">
        <f aca="false">P1098-Q1098</f>
        <v>-52</v>
      </c>
      <c r="S1098" s="23" t="n">
        <f aca="false">IF(P1098=0,0,R1098/P1098)</f>
        <v>-0.0205696202531646</v>
      </c>
      <c r="T1098" s="23" t="n">
        <v>0.2</v>
      </c>
    </row>
    <row r="1099" customFormat="false" ht="15" hidden="false" customHeight="false" outlineLevel="0" collapsed="false">
      <c r="A1099" s="24" t="n">
        <v>1098</v>
      </c>
      <c r="B1099" s="9" t="s">
        <v>1421</v>
      </c>
      <c r="C1099" s="25" t="n">
        <v>45999</v>
      </c>
      <c r="D1099" s="25" t="n">
        <v>46003</v>
      </c>
      <c r="E1099" s="9" t="s">
        <v>150</v>
      </c>
      <c r="F1099" s="9" t="s">
        <v>761</v>
      </c>
      <c r="G1099" s="9" t="s">
        <v>177</v>
      </c>
      <c r="H1099" s="9" t="s">
        <v>153</v>
      </c>
      <c r="I1099" s="17" t="s">
        <v>163</v>
      </c>
      <c r="J1099" s="17" t="s">
        <v>172</v>
      </c>
      <c r="K1099" s="17" t="s">
        <v>204</v>
      </c>
      <c r="L1099" s="17" t="s">
        <v>205</v>
      </c>
      <c r="M1099" s="26" t="n">
        <v>5</v>
      </c>
      <c r="N1099" s="27" t="n">
        <v>195</v>
      </c>
      <c r="O1099" s="27" t="n">
        <v>122</v>
      </c>
      <c r="P1099" s="27" t="n">
        <f aca="false">ROUND(M1099*N1099*(1-T1099),2)</f>
        <v>975</v>
      </c>
      <c r="Q1099" s="27" t="n">
        <f aca="false">ROUND(M1099*O1099,2)</f>
        <v>610</v>
      </c>
      <c r="R1099" s="27" t="n">
        <f aca="false">P1099-Q1099</f>
        <v>365</v>
      </c>
      <c r="S1099" s="28" t="n">
        <f aca="false">IF(P1099=0,0,R1099/P1099)</f>
        <v>0.374358974358974</v>
      </c>
      <c r="T1099" s="28" t="n">
        <v>0</v>
      </c>
    </row>
    <row r="1100" customFormat="false" ht="15" hidden="false" customHeight="false" outlineLevel="0" collapsed="false">
      <c r="A1100" s="19" t="n">
        <v>1099</v>
      </c>
      <c r="B1100" s="13" t="s">
        <v>1422</v>
      </c>
      <c r="C1100" s="20" t="n">
        <v>45999</v>
      </c>
      <c r="D1100" s="20" t="n">
        <v>46003</v>
      </c>
      <c r="E1100" s="13" t="s">
        <v>150</v>
      </c>
      <c r="F1100" s="13" t="s">
        <v>469</v>
      </c>
      <c r="G1100" s="13" t="s">
        <v>177</v>
      </c>
      <c r="H1100" s="13" t="s">
        <v>208</v>
      </c>
      <c r="I1100" s="15" t="s">
        <v>242</v>
      </c>
      <c r="J1100" s="15" t="s">
        <v>172</v>
      </c>
      <c r="K1100" s="15" t="s">
        <v>195</v>
      </c>
      <c r="L1100" s="15" t="s">
        <v>230</v>
      </c>
      <c r="M1100" s="21" t="n">
        <v>2</v>
      </c>
      <c r="N1100" s="22" t="n">
        <v>45</v>
      </c>
      <c r="O1100" s="22" t="n">
        <v>24</v>
      </c>
      <c r="P1100" s="22" t="n">
        <f aca="false">ROUND(M1100*N1100*(1-T1100),2)</f>
        <v>90</v>
      </c>
      <c r="Q1100" s="22" t="n">
        <f aca="false">ROUND(M1100*O1100,2)</f>
        <v>48</v>
      </c>
      <c r="R1100" s="22" t="n">
        <f aca="false">P1100-Q1100</f>
        <v>42</v>
      </c>
      <c r="S1100" s="23" t="n">
        <f aca="false">IF(P1100=0,0,R1100/P1100)</f>
        <v>0.466666666666667</v>
      </c>
      <c r="T1100" s="23" t="n">
        <v>0</v>
      </c>
    </row>
    <row r="1101" customFormat="false" ht="15" hidden="false" customHeight="false" outlineLevel="0" collapsed="false">
      <c r="A1101" s="24" t="n">
        <v>1100</v>
      </c>
      <c r="B1101" s="9" t="s">
        <v>1422</v>
      </c>
      <c r="C1101" s="25" t="n">
        <v>45999</v>
      </c>
      <c r="D1101" s="25" t="n">
        <v>46003</v>
      </c>
      <c r="E1101" s="9" t="s">
        <v>150</v>
      </c>
      <c r="F1101" s="9" t="s">
        <v>469</v>
      </c>
      <c r="G1101" s="9" t="s">
        <v>177</v>
      </c>
      <c r="H1101" s="9" t="s">
        <v>208</v>
      </c>
      <c r="I1101" s="17" t="s">
        <v>242</v>
      </c>
      <c r="J1101" s="17" t="s">
        <v>158</v>
      </c>
      <c r="K1101" s="17" t="s">
        <v>210</v>
      </c>
      <c r="L1101" s="17" t="s">
        <v>265</v>
      </c>
      <c r="M1101" s="26" t="n">
        <v>4</v>
      </c>
      <c r="N1101" s="27" t="n">
        <v>790</v>
      </c>
      <c r="O1101" s="27" t="n">
        <v>645</v>
      </c>
      <c r="P1101" s="27" t="n">
        <f aca="false">ROUND(M1101*N1101*(1-T1101),2)</f>
        <v>2528</v>
      </c>
      <c r="Q1101" s="27" t="n">
        <f aca="false">ROUND(M1101*O1101,2)</f>
        <v>2580</v>
      </c>
      <c r="R1101" s="27" t="n">
        <f aca="false">P1101-Q1101</f>
        <v>-52</v>
      </c>
      <c r="S1101" s="28" t="n">
        <f aca="false">IF(P1101=0,0,R1101/P1101)</f>
        <v>-0.0205696202531646</v>
      </c>
      <c r="T1101" s="28" t="n">
        <v>0.2</v>
      </c>
    </row>
    <row r="1102" customFormat="false" ht="15" hidden="false" customHeight="false" outlineLevel="0" collapsed="false">
      <c r="A1102" s="19" t="n">
        <v>1101</v>
      </c>
      <c r="B1102" s="13" t="s">
        <v>1423</v>
      </c>
      <c r="C1102" s="20" t="n">
        <v>45999</v>
      </c>
      <c r="D1102" s="20" t="n">
        <v>46005</v>
      </c>
      <c r="E1102" s="13" t="s">
        <v>150</v>
      </c>
      <c r="F1102" s="13" t="s">
        <v>788</v>
      </c>
      <c r="G1102" s="13" t="s">
        <v>177</v>
      </c>
      <c r="H1102" s="13" t="s">
        <v>170</v>
      </c>
      <c r="I1102" s="15" t="s">
        <v>451</v>
      </c>
      <c r="J1102" s="15" t="s">
        <v>155</v>
      </c>
      <c r="K1102" s="15" t="s">
        <v>164</v>
      </c>
      <c r="L1102" s="15" t="s">
        <v>257</v>
      </c>
      <c r="M1102" s="21" t="n">
        <v>3</v>
      </c>
      <c r="N1102" s="22" t="n">
        <v>560</v>
      </c>
      <c r="O1102" s="22" t="n">
        <v>445</v>
      </c>
      <c r="P1102" s="22" t="n">
        <f aca="false">ROUND(M1102*N1102*(1-T1102),2)</f>
        <v>1260</v>
      </c>
      <c r="Q1102" s="22" t="n">
        <f aca="false">ROUND(M1102*O1102,2)</f>
        <v>1335</v>
      </c>
      <c r="R1102" s="22" t="n">
        <f aca="false">P1102-Q1102</f>
        <v>-75</v>
      </c>
      <c r="S1102" s="23" t="n">
        <f aca="false">IF(P1102=0,0,R1102/P1102)</f>
        <v>-0.0595238095238095</v>
      </c>
      <c r="T1102" s="23" t="n">
        <v>0.25</v>
      </c>
    </row>
    <row r="1103" customFormat="false" ht="15" hidden="false" customHeight="false" outlineLevel="0" collapsed="false">
      <c r="A1103" s="24" t="n">
        <v>1102</v>
      </c>
      <c r="B1103" s="9" t="s">
        <v>1424</v>
      </c>
      <c r="C1103" s="25" t="n">
        <v>46000</v>
      </c>
      <c r="D1103" s="25" t="n">
        <v>46005</v>
      </c>
      <c r="E1103" s="9" t="s">
        <v>150</v>
      </c>
      <c r="F1103" s="9" t="s">
        <v>535</v>
      </c>
      <c r="G1103" s="9" t="s">
        <v>177</v>
      </c>
      <c r="H1103" s="9" t="s">
        <v>186</v>
      </c>
      <c r="I1103" s="17" t="s">
        <v>214</v>
      </c>
      <c r="J1103" s="17" t="s">
        <v>158</v>
      </c>
      <c r="K1103" s="17" t="s">
        <v>159</v>
      </c>
      <c r="L1103" s="17" t="s">
        <v>182</v>
      </c>
      <c r="M1103" s="26" t="n">
        <v>4</v>
      </c>
      <c r="N1103" s="27" t="n">
        <v>115</v>
      </c>
      <c r="O1103" s="27" t="n">
        <v>52</v>
      </c>
      <c r="P1103" s="27" t="n">
        <f aca="false">ROUND(M1103*N1103*(1-T1103),2)</f>
        <v>460</v>
      </c>
      <c r="Q1103" s="27" t="n">
        <f aca="false">ROUND(M1103*O1103,2)</f>
        <v>208</v>
      </c>
      <c r="R1103" s="27" t="n">
        <f aca="false">P1103-Q1103</f>
        <v>252</v>
      </c>
      <c r="S1103" s="28" t="n">
        <f aca="false">IF(P1103=0,0,R1103/P1103)</f>
        <v>0.547826086956522</v>
      </c>
      <c r="T1103" s="28" t="n">
        <v>0</v>
      </c>
    </row>
    <row r="1104" customFormat="false" ht="15" hidden="false" customHeight="false" outlineLevel="0" collapsed="false">
      <c r="A1104" s="19" t="n">
        <v>1103</v>
      </c>
      <c r="B1104" s="13" t="s">
        <v>1425</v>
      </c>
      <c r="C1104" s="20" t="n">
        <v>46000</v>
      </c>
      <c r="D1104" s="20" t="n">
        <v>46004</v>
      </c>
      <c r="E1104" s="13" t="s">
        <v>150</v>
      </c>
      <c r="F1104" s="13" t="s">
        <v>1203</v>
      </c>
      <c r="G1104" s="13" t="s">
        <v>152</v>
      </c>
      <c r="H1104" s="13" t="s">
        <v>170</v>
      </c>
      <c r="I1104" s="15" t="s">
        <v>190</v>
      </c>
      <c r="J1104" s="15" t="s">
        <v>155</v>
      </c>
      <c r="K1104" s="15" t="s">
        <v>164</v>
      </c>
      <c r="L1104" s="15" t="s">
        <v>257</v>
      </c>
      <c r="M1104" s="21" t="n">
        <v>7</v>
      </c>
      <c r="N1104" s="22" t="n">
        <v>560</v>
      </c>
      <c r="O1104" s="22" t="n">
        <v>445</v>
      </c>
      <c r="P1104" s="22" t="n">
        <f aca="false">ROUND(M1104*N1104*(1-T1104),2)</f>
        <v>3136</v>
      </c>
      <c r="Q1104" s="22" t="n">
        <f aca="false">ROUND(M1104*O1104,2)</f>
        <v>3115</v>
      </c>
      <c r="R1104" s="22" t="n">
        <f aca="false">P1104-Q1104</f>
        <v>21</v>
      </c>
      <c r="S1104" s="23" t="n">
        <f aca="false">IF(P1104=0,0,R1104/P1104)</f>
        <v>0.00669642857142857</v>
      </c>
      <c r="T1104" s="23" t="n">
        <v>0.2</v>
      </c>
    </row>
    <row r="1105" customFormat="false" ht="15" hidden="false" customHeight="false" outlineLevel="0" collapsed="false">
      <c r="A1105" s="24" t="n">
        <v>1104</v>
      </c>
      <c r="B1105" s="9" t="s">
        <v>1425</v>
      </c>
      <c r="C1105" s="25" t="n">
        <v>46000</v>
      </c>
      <c r="D1105" s="25" t="n">
        <v>46004</v>
      </c>
      <c r="E1105" s="9" t="s">
        <v>150</v>
      </c>
      <c r="F1105" s="9" t="s">
        <v>1203</v>
      </c>
      <c r="G1105" s="9" t="s">
        <v>152</v>
      </c>
      <c r="H1105" s="9" t="s">
        <v>170</v>
      </c>
      <c r="I1105" s="17" t="s">
        <v>190</v>
      </c>
      <c r="J1105" s="17" t="s">
        <v>158</v>
      </c>
      <c r="K1105" s="17" t="s">
        <v>210</v>
      </c>
      <c r="L1105" s="17" t="s">
        <v>265</v>
      </c>
      <c r="M1105" s="26" t="n">
        <v>2</v>
      </c>
      <c r="N1105" s="27" t="n">
        <v>790</v>
      </c>
      <c r="O1105" s="27" t="n">
        <v>645</v>
      </c>
      <c r="P1105" s="27" t="n">
        <f aca="false">ROUND(M1105*N1105*(1-T1105),2)</f>
        <v>1185</v>
      </c>
      <c r="Q1105" s="27" t="n">
        <f aca="false">ROUND(M1105*O1105,2)</f>
        <v>1290</v>
      </c>
      <c r="R1105" s="27" t="n">
        <f aca="false">P1105-Q1105</f>
        <v>-105</v>
      </c>
      <c r="S1105" s="28" t="n">
        <f aca="false">IF(P1105=0,0,R1105/P1105)</f>
        <v>-0.0886075949367089</v>
      </c>
      <c r="T1105" s="28" t="n">
        <v>0.25</v>
      </c>
    </row>
    <row r="1106" customFormat="false" ht="15" hidden="false" customHeight="false" outlineLevel="0" collapsed="false">
      <c r="A1106" s="19" t="n">
        <v>1105</v>
      </c>
      <c r="B1106" s="13" t="s">
        <v>1426</v>
      </c>
      <c r="C1106" s="20" t="n">
        <v>46000</v>
      </c>
      <c r="D1106" s="20" t="n">
        <v>46004</v>
      </c>
      <c r="E1106" s="13" t="s">
        <v>150</v>
      </c>
      <c r="F1106" s="13" t="s">
        <v>261</v>
      </c>
      <c r="G1106" s="13" t="s">
        <v>177</v>
      </c>
      <c r="H1106" s="13" t="s">
        <v>208</v>
      </c>
      <c r="I1106" s="15" t="s">
        <v>242</v>
      </c>
      <c r="J1106" s="15" t="s">
        <v>172</v>
      </c>
      <c r="K1106" s="15" t="s">
        <v>191</v>
      </c>
      <c r="L1106" s="15" t="s">
        <v>192</v>
      </c>
      <c r="M1106" s="21" t="n">
        <v>1</v>
      </c>
      <c r="N1106" s="22" t="n">
        <v>28</v>
      </c>
      <c r="O1106" s="22" t="n">
        <v>13</v>
      </c>
      <c r="P1106" s="22" t="n">
        <f aca="false">ROUND(M1106*N1106*(1-T1106),2)</f>
        <v>28</v>
      </c>
      <c r="Q1106" s="22" t="n">
        <f aca="false">ROUND(M1106*O1106,2)</f>
        <v>13</v>
      </c>
      <c r="R1106" s="22" t="n">
        <f aca="false">P1106-Q1106</f>
        <v>15</v>
      </c>
      <c r="S1106" s="23" t="n">
        <f aca="false">IF(P1106=0,0,R1106/P1106)</f>
        <v>0.535714285714286</v>
      </c>
      <c r="T1106" s="23" t="n">
        <v>0</v>
      </c>
    </row>
    <row r="1107" customFormat="false" ht="15" hidden="false" customHeight="false" outlineLevel="0" collapsed="false">
      <c r="A1107" s="24" t="n">
        <v>1106</v>
      </c>
      <c r="B1107" s="9" t="s">
        <v>1427</v>
      </c>
      <c r="C1107" s="25" t="n">
        <v>46000</v>
      </c>
      <c r="D1107" s="25" t="n">
        <v>46002</v>
      </c>
      <c r="E1107" s="9" t="s">
        <v>184</v>
      </c>
      <c r="F1107" s="9" t="s">
        <v>801</v>
      </c>
      <c r="G1107" s="9" t="s">
        <v>169</v>
      </c>
      <c r="H1107" s="9" t="s">
        <v>208</v>
      </c>
      <c r="I1107" s="17" t="s">
        <v>247</v>
      </c>
      <c r="J1107" s="17" t="s">
        <v>155</v>
      </c>
      <c r="K1107" s="17" t="s">
        <v>215</v>
      </c>
      <c r="L1107" s="17" t="s">
        <v>292</v>
      </c>
      <c r="M1107" s="26" t="n">
        <v>2</v>
      </c>
      <c r="N1107" s="27" t="n">
        <v>425</v>
      </c>
      <c r="O1107" s="27" t="n">
        <v>265</v>
      </c>
      <c r="P1107" s="27" t="n">
        <f aca="false">ROUND(M1107*N1107*(1-T1107),2)</f>
        <v>850</v>
      </c>
      <c r="Q1107" s="27" t="n">
        <f aca="false">ROUND(M1107*O1107,2)</f>
        <v>530</v>
      </c>
      <c r="R1107" s="27" t="n">
        <f aca="false">P1107-Q1107</f>
        <v>320</v>
      </c>
      <c r="S1107" s="28" t="n">
        <f aca="false">IF(P1107=0,0,R1107/P1107)</f>
        <v>0.376470588235294</v>
      </c>
      <c r="T1107" s="28" t="n">
        <v>0</v>
      </c>
    </row>
    <row r="1108" customFormat="false" ht="15" hidden="false" customHeight="false" outlineLevel="0" collapsed="false">
      <c r="A1108" s="19" t="n">
        <v>1107</v>
      </c>
      <c r="B1108" s="13" t="s">
        <v>1428</v>
      </c>
      <c r="C1108" s="20" t="n">
        <v>46000</v>
      </c>
      <c r="D1108" s="20" t="n">
        <v>46005</v>
      </c>
      <c r="E1108" s="13" t="s">
        <v>150</v>
      </c>
      <c r="F1108" s="13" t="s">
        <v>1429</v>
      </c>
      <c r="G1108" s="13" t="s">
        <v>177</v>
      </c>
      <c r="H1108" s="13" t="s">
        <v>170</v>
      </c>
      <c r="I1108" s="15" t="s">
        <v>171</v>
      </c>
      <c r="J1108" s="15" t="s">
        <v>172</v>
      </c>
      <c r="K1108" s="15" t="s">
        <v>173</v>
      </c>
      <c r="L1108" s="15" t="s">
        <v>237</v>
      </c>
      <c r="M1108" s="21" t="n">
        <v>7</v>
      </c>
      <c r="N1108" s="22" t="n">
        <v>42</v>
      </c>
      <c r="O1108" s="22" t="n">
        <v>21</v>
      </c>
      <c r="P1108" s="22" t="n">
        <f aca="false">ROUND(M1108*N1108*(1-T1108),2)</f>
        <v>264.6</v>
      </c>
      <c r="Q1108" s="22" t="n">
        <f aca="false">ROUND(M1108*O1108,2)</f>
        <v>147</v>
      </c>
      <c r="R1108" s="22" t="n">
        <f aca="false">P1108-Q1108</f>
        <v>117.6</v>
      </c>
      <c r="S1108" s="23" t="n">
        <f aca="false">IF(P1108=0,0,R1108/P1108)</f>
        <v>0.444444444444445</v>
      </c>
      <c r="T1108" s="23" t="n">
        <v>0.1</v>
      </c>
    </row>
    <row r="1109" customFormat="false" ht="15" hidden="false" customHeight="false" outlineLevel="0" collapsed="false">
      <c r="A1109" s="24" t="n">
        <v>1108</v>
      </c>
      <c r="B1109" s="9" t="s">
        <v>1430</v>
      </c>
      <c r="C1109" s="25" t="n">
        <v>46001</v>
      </c>
      <c r="D1109" s="25" t="n">
        <v>46006</v>
      </c>
      <c r="E1109" s="9" t="s">
        <v>150</v>
      </c>
      <c r="F1109" s="9" t="s">
        <v>390</v>
      </c>
      <c r="G1109" s="9" t="s">
        <v>169</v>
      </c>
      <c r="H1109" s="9" t="s">
        <v>208</v>
      </c>
      <c r="I1109" s="17" t="s">
        <v>242</v>
      </c>
      <c r="J1109" s="17" t="s">
        <v>155</v>
      </c>
      <c r="K1109" s="17" t="s">
        <v>215</v>
      </c>
      <c r="L1109" s="17" t="s">
        <v>292</v>
      </c>
      <c r="M1109" s="26" t="n">
        <v>3</v>
      </c>
      <c r="N1109" s="27" t="n">
        <v>425</v>
      </c>
      <c r="O1109" s="27" t="n">
        <v>265</v>
      </c>
      <c r="P1109" s="27" t="n">
        <f aca="false">ROUND(M1109*N1109*(1-T1109),2)</f>
        <v>1275</v>
      </c>
      <c r="Q1109" s="27" t="n">
        <f aca="false">ROUND(M1109*O1109,2)</f>
        <v>795</v>
      </c>
      <c r="R1109" s="27" t="n">
        <f aca="false">P1109-Q1109</f>
        <v>480</v>
      </c>
      <c r="S1109" s="28" t="n">
        <f aca="false">IF(P1109=0,0,R1109/P1109)</f>
        <v>0.376470588235294</v>
      </c>
      <c r="T1109" s="28" t="n">
        <v>0</v>
      </c>
    </row>
    <row r="1110" customFormat="false" ht="15" hidden="false" customHeight="false" outlineLevel="0" collapsed="false">
      <c r="A1110" s="19" t="n">
        <v>1109</v>
      </c>
      <c r="B1110" s="13" t="s">
        <v>1431</v>
      </c>
      <c r="C1110" s="20" t="n">
        <v>46001</v>
      </c>
      <c r="D1110" s="20" t="n">
        <v>46007</v>
      </c>
      <c r="E1110" s="13" t="s">
        <v>150</v>
      </c>
      <c r="F1110" s="13" t="s">
        <v>1391</v>
      </c>
      <c r="G1110" s="13" t="s">
        <v>169</v>
      </c>
      <c r="H1110" s="13" t="s">
        <v>153</v>
      </c>
      <c r="I1110" s="15" t="s">
        <v>181</v>
      </c>
      <c r="J1110" s="15" t="s">
        <v>172</v>
      </c>
      <c r="K1110" s="15" t="s">
        <v>204</v>
      </c>
      <c r="L1110" s="15" t="s">
        <v>205</v>
      </c>
      <c r="M1110" s="21" t="n">
        <v>2</v>
      </c>
      <c r="N1110" s="22" t="n">
        <v>195</v>
      </c>
      <c r="O1110" s="22" t="n">
        <v>122</v>
      </c>
      <c r="P1110" s="22" t="n">
        <f aca="false">ROUND(M1110*N1110*(1-T1110),2)</f>
        <v>312</v>
      </c>
      <c r="Q1110" s="22" t="n">
        <f aca="false">ROUND(M1110*O1110,2)</f>
        <v>244</v>
      </c>
      <c r="R1110" s="22" t="n">
        <f aca="false">P1110-Q1110</f>
        <v>68</v>
      </c>
      <c r="S1110" s="23" t="n">
        <f aca="false">IF(P1110=0,0,R1110/P1110)</f>
        <v>0.217948717948718</v>
      </c>
      <c r="T1110" s="23" t="n">
        <v>0.2</v>
      </c>
    </row>
    <row r="1111" customFormat="false" ht="15" hidden="false" customHeight="false" outlineLevel="0" collapsed="false">
      <c r="A1111" s="24" t="n">
        <v>1110</v>
      </c>
      <c r="B1111" s="9" t="s">
        <v>1432</v>
      </c>
      <c r="C1111" s="25" t="n">
        <v>46002</v>
      </c>
      <c r="D1111" s="25" t="n">
        <v>46006</v>
      </c>
      <c r="E1111" s="9" t="s">
        <v>150</v>
      </c>
      <c r="F1111" s="9" t="s">
        <v>580</v>
      </c>
      <c r="G1111" s="9" t="s">
        <v>177</v>
      </c>
      <c r="H1111" s="9" t="s">
        <v>208</v>
      </c>
      <c r="I1111" s="17" t="s">
        <v>242</v>
      </c>
      <c r="J1111" s="17" t="s">
        <v>158</v>
      </c>
      <c r="K1111" s="17" t="s">
        <v>199</v>
      </c>
      <c r="L1111" s="17" t="s">
        <v>259</v>
      </c>
      <c r="M1111" s="26" t="n">
        <v>3</v>
      </c>
      <c r="N1111" s="27" t="n">
        <v>320</v>
      </c>
      <c r="O1111" s="27" t="n">
        <v>185</v>
      </c>
      <c r="P1111" s="27" t="n">
        <f aca="false">ROUND(M1111*N1111*(1-T1111),2)</f>
        <v>912</v>
      </c>
      <c r="Q1111" s="27" t="n">
        <f aca="false">ROUND(M1111*O1111,2)</f>
        <v>555</v>
      </c>
      <c r="R1111" s="27" t="n">
        <f aca="false">P1111-Q1111</f>
        <v>357</v>
      </c>
      <c r="S1111" s="28" t="n">
        <f aca="false">IF(P1111=0,0,R1111/P1111)</f>
        <v>0.391447368421053</v>
      </c>
      <c r="T1111" s="28" t="n">
        <v>0.05</v>
      </c>
    </row>
    <row r="1112" customFormat="false" ht="15" hidden="false" customHeight="false" outlineLevel="0" collapsed="false">
      <c r="A1112" s="19" t="n">
        <v>1111</v>
      </c>
      <c r="B1112" s="13" t="s">
        <v>1433</v>
      </c>
      <c r="C1112" s="20" t="n">
        <v>46002</v>
      </c>
      <c r="D1112" s="20" t="n">
        <v>46007</v>
      </c>
      <c r="E1112" s="13" t="s">
        <v>150</v>
      </c>
      <c r="F1112" s="13" t="s">
        <v>1327</v>
      </c>
      <c r="G1112" s="13" t="s">
        <v>169</v>
      </c>
      <c r="H1112" s="13" t="s">
        <v>170</v>
      </c>
      <c r="I1112" s="15" t="s">
        <v>229</v>
      </c>
      <c r="J1112" s="15" t="s">
        <v>158</v>
      </c>
      <c r="K1112" s="15" t="s">
        <v>159</v>
      </c>
      <c r="L1112" s="15" t="s">
        <v>160</v>
      </c>
      <c r="M1112" s="21" t="n">
        <v>4</v>
      </c>
      <c r="N1112" s="22" t="n">
        <v>389</v>
      </c>
      <c r="O1112" s="22" t="n">
        <v>235</v>
      </c>
      <c r="P1112" s="22" t="n">
        <f aca="false">ROUND(M1112*N1112*(1-T1112),2)</f>
        <v>1400.4</v>
      </c>
      <c r="Q1112" s="22" t="n">
        <f aca="false">ROUND(M1112*O1112,2)</f>
        <v>940</v>
      </c>
      <c r="R1112" s="22" t="n">
        <f aca="false">P1112-Q1112</f>
        <v>460.4</v>
      </c>
      <c r="S1112" s="23" t="n">
        <f aca="false">IF(P1112=0,0,R1112/P1112)</f>
        <v>0.328763210511283</v>
      </c>
      <c r="T1112" s="23" t="n">
        <v>0.1</v>
      </c>
    </row>
    <row r="1113" customFormat="false" ht="15" hidden="false" customHeight="false" outlineLevel="0" collapsed="false">
      <c r="A1113" s="24" t="n">
        <v>1112</v>
      </c>
      <c r="B1113" s="9" t="s">
        <v>1433</v>
      </c>
      <c r="C1113" s="25" t="n">
        <v>46002</v>
      </c>
      <c r="D1113" s="25" t="n">
        <v>46007</v>
      </c>
      <c r="E1113" s="9" t="s">
        <v>150</v>
      </c>
      <c r="F1113" s="9" t="s">
        <v>1327</v>
      </c>
      <c r="G1113" s="9" t="s">
        <v>169</v>
      </c>
      <c r="H1113" s="9" t="s">
        <v>170</v>
      </c>
      <c r="I1113" s="17" t="s">
        <v>229</v>
      </c>
      <c r="J1113" s="17" t="s">
        <v>158</v>
      </c>
      <c r="K1113" s="17" t="s">
        <v>210</v>
      </c>
      <c r="L1113" s="17" t="s">
        <v>211</v>
      </c>
      <c r="M1113" s="26" t="n">
        <v>5</v>
      </c>
      <c r="N1113" s="27" t="n">
        <v>640</v>
      </c>
      <c r="O1113" s="27" t="n">
        <v>460</v>
      </c>
      <c r="P1113" s="27" t="n">
        <f aca="false">ROUND(M1113*N1113*(1-T1113),2)</f>
        <v>3200</v>
      </c>
      <c r="Q1113" s="27" t="n">
        <f aca="false">ROUND(M1113*O1113,2)</f>
        <v>2300</v>
      </c>
      <c r="R1113" s="27" t="n">
        <f aca="false">P1113-Q1113</f>
        <v>900</v>
      </c>
      <c r="S1113" s="28" t="n">
        <f aca="false">IF(P1113=0,0,R1113/P1113)</f>
        <v>0.28125</v>
      </c>
      <c r="T1113" s="28" t="n">
        <v>0</v>
      </c>
    </row>
    <row r="1114" customFormat="false" ht="15" hidden="false" customHeight="false" outlineLevel="0" collapsed="false">
      <c r="A1114" s="19" t="n">
        <v>1113</v>
      </c>
      <c r="B1114" s="13" t="s">
        <v>1434</v>
      </c>
      <c r="C1114" s="20" t="n">
        <v>46002</v>
      </c>
      <c r="D1114" s="20" t="n">
        <v>46008</v>
      </c>
      <c r="E1114" s="13" t="s">
        <v>150</v>
      </c>
      <c r="F1114" s="13" t="s">
        <v>486</v>
      </c>
      <c r="G1114" s="13" t="s">
        <v>177</v>
      </c>
      <c r="H1114" s="13" t="s">
        <v>186</v>
      </c>
      <c r="I1114" s="15" t="s">
        <v>214</v>
      </c>
      <c r="J1114" s="15" t="s">
        <v>155</v>
      </c>
      <c r="K1114" s="15" t="s">
        <v>156</v>
      </c>
      <c r="L1114" s="15" t="s">
        <v>157</v>
      </c>
      <c r="M1114" s="21" t="n">
        <v>2</v>
      </c>
      <c r="N1114" s="22" t="n">
        <v>295</v>
      </c>
      <c r="O1114" s="22" t="n">
        <v>235</v>
      </c>
      <c r="P1114" s="22" t="n">
        <f aca="false">ROUND(M1114*N1114*(1-T1114),2)</f>
        <v>590</v>
      </c>
      <c r="Q1114" s="22" t="n">
        <f aca="false">ROUND(M1114*O1114,2)</f>
        <v>470</v>
      </c>
      <c r="R1114" s="22" t="n">
        <f aca="false">P1114-Q1114</f>
        <v>120</v>
      </c>
      <c r="S1114" s="23" t="n">
        <f aca="false">IF(P1114=0,0,R1114/P1114)</f>
        <v>0.203389830508475</v>
      </c>
      <c r="T1114" s="23" t="n">
        <v>0</v>
      </c>
    </row>
    <row r="1115" customFormat="false" ht="15" hidden="false" customHeight="false" outlineLevel="0" collapsed="false">
      <c r="A1115" s="24" t="n">
        <v>1114</v>
      </c>
      <c r="B1115" s="9" t="s">
        <v>1435</v>
      </c>
      <c r="C1115" s="25" t="n">
        <v>46002</v>
      </c>
      <c r="D1115" s="25" t="n">
        <v>46007</v>
      </c>
      <c r="E1115" s="9" t="s">
        <v>150</v>
      </c>
      <c r="F1115" s="9" t="s">
        <v>987</v>
      </c>
      <c r="G1115" s="9" t="s">
        <v>152</v>
      </c>
      <c r="H1115" s="9" t="s">
        <v>186</v>
      </c>
      <c r="I1115" s="17" t="s">
        <v>203</v>
      </c>
      <c r="J1115" s="17" t="s">
        <v>158</v>
      </c>
      <c r="K1115" s="17" t="s">
        <v>159</v>
      </c>
      <c r="L1115" s="17" t="s">
        <v>182</v>
      </c>
      <c r="M1115" s="26" t="n">
        <v>2</v>
      </c>
      <c r="N1115" s="27" t="n">
        <v>115</v>
      </c>
      <c r="O1115" s="27" t="n">
        <v>52</v>
      </c>
      <c r="P1115" s="27" t="n">
        <f aca="false">ROUND(M1115*N1115*(1-T1115),2)</f>
        <v>230</v>
      </c>
      <c r="Q1115" s="27" t="n">
        <f aca="false">ROUND(M1115*O1115,2)</f>
        <v>104</v>
      </c>
      <c r="R1115" s="27" t="n">
        <f aca="false">P1115-Q1115</f>
        <v>126</v>
      </c>
      <c r="S1115" s="28" t="n">
        <f aca="false">IF(P1115=0,0,R1115/P1115)</f>
        <v>0.547826086956522</v>
      </c>
      <c r="T1115" s="28" t="n">
        <v>0</v>
      </c>
    </row>
    <row r="1116" customFormat="false" ht="15" hidden="false" customHeight="false" outlineLevel="0" collapsed="false">
      <c r="A1116" s="19" t="n">
        <v>1115</v>
      </c>
      <c r="B1116" s="13" t="s">
        <v>1435</v>
      </c>
      <c r="C1116" s="20" t="n">
        <v>46002</v>
      </c>
      <c r="D1116" s="20" t="n">
        <v>46007</v>
      </c>
      <c r="E1116" s="13" t="s">
        <v>150</v>
      </c>
      <c r="F1116" s="13" t="s">
        <v>987</v>
      </c>
      <c r="G1116" s="13" t="s">
        <v>152</v>
      </c>
      <c r="H1116" s="13" t="s">
        <v>186</v>
      </c>
      <c r="I1116" s="15" t="s">
        <v>203</v>
      </c>
      <c r="J1116" s="15" t="s">
        <v>158</v>
      </c>
      <c r="K1116" s="15" t="s">
        <v>243</v>
      </c>
      <c r="L1116" s="15" t="s">
        <v>276</v>
      </c>
      <c r="M1116" s="21" t="n">
        <v>1</v>
      </c>
      <c r="N1116" s="22" t="n">
        <v>1250</v>
      </c>
      <c r="O1116" s="22" t="n">
        <v>780</v>
      </c>
      <c r="P1116" s="22" t="n">
        <f aca="false">ROUND(M1116*N1116*(1-T1116),2)</f>
        <v>1250</v>
      </c>
      <c r="Q1116" s="22" t="n">
        <f aca="false">ROUND(M1116*O1116,2)</f>
        <v>780</v>
      </c>
      <c r="R1116" s="22" t="n">
        <f aca="false">P1116-Q1116</f>
        <v>470</v>
      </c>
      <c r="S1116" s="23" t="n">
        <f aca="false">IF(P1116=0,0,R1116/P1116)</f>
        <v>0.376</v>
      </c>
      <c r="T1116" s="23" t="n">
        <v>0</v>
      </c>
    </row>
    <row r="1117" customFormat="false" ht="15" hidden="false" customHeight="false" outlineLevel="0" collapsed="false">
      <c r="A1117" s="24" t="n">
        <v>1116</v>
      </c>
      <c r="B1117" s="9" t="s">
        <v>1436</v>
      </c>
      <c r="C1117" s="25" t="n">
        <v>46003</v>
      </c>
      <c r="D1117" s="25" t="n">
        <v>46009</v>
      </c>
      <c r="E1117" s="9" t="s">
        <v>150</v>
      </c>
      <c r="F1117" s="9" t="s">
        <v>218</v>
      </c>
      <c r="G1117" s="9" t="s">
        <v>169</v>
      </c>
      <c r="H1117" s="9" t="s">
        <v>208</v>
      </c>
      <c r="I1117" s="17" t="s">
        <v>219</v>
      </c>
      <c r="J1117" s="17" t="s">
        <v>158</v>
      </c>
      <c r="K1117" s="17" t="s">
        <v>159</v>
      </c>
      <c r="L1117" s="17" t="s">
        <v>160</v>
      </c>
      <c r="M1117" s="26" t="n">
        <v>3</v>
      </c>
      <c r="N1117" s="27" t="n">
        <v>389</v>
      </c>
      <c r="O1117" s="27" t="n">
        <v>235</v>
      </c>
      <c r="P1117" s="27" t="n">
        <f aca="false">ROUND(M1117*N1117*(1-T1117),2)</f>
        <v>1108.65</v>
      </c>
      <c r="Q1117" s="27" t="n">
        <f aca="false">ROUND(M1117*O1117,2)</f>
        <v>705</v>
      </c>
      <c r="R1117" s="27" t="n">
        <f aca="false">P1117-Q1117</f>
        <v>403.65</v>
      </c>
      <c r="S1117" s="28" t="n">
        <f aca="false">IF(P1117=0,0,R1117/P1117)</f>
        <v>0.364091462589636</v>
      </c>
      <c r="T1117" s="28" t="n">
        <v>0.05</v>
      </c>
    </row>
    <row r="1118" customFormat="false" ht="15" hidden="false" customHeight="false" outlineLevel="0" collapsed="false">
      <c r="A1118" s="19" t="n">
        <v>1117</v>
      </c>
      <c r="B1118" s="13" t="s">
        <v>1437</v>
      </c>
      <c r="C1118" s="20" t="n">
        <v>46003</v>
      </c>
      <c r="D1118" s="20" t="n">
        <v>46005</v>
      </c>
      <c r="E1118" s="13" t="s">
        <v>184</v>
      </c>
      <c r="F1118" s="13" t="s">
        <v>629</v>
      </c>
      <c r="G1118" s="13" t="s">
        <v>169</v>
      </c>
      <c r="H1118" s="13" t="s">
        <v>170</v>
      </c>
      <c r="I1118" s="15" t="s">
        <v>171</v>
      </c>
      <c r="J1118" s="15" t="s">
        <v>158</v>
      </c>
      <c r="K1118" s="15" t="s">
        <v>210</v>
      </c>
      <c r="L1118" s="15" t="s">
        <v>265</v>
      </c>
      <c r="M1118" s="21" t="n">
        <v>3</v>
      </c>
      <c r="N1118" s="22" t="n">
        <v>790</v>
      </c>
      <c r="O1118" s="22" t="n">
        <v>645</v>
      </c>
      <c r="P1118" s="22" t="n">
        <f aca="false">ROUND(M1118*N1118*(1-T1118),2)</f>
        <v>2133</v>
      </c>
      <c r="Q1118" s="22" t="n">
        <f aca="false">ROUND(M1118*O1118,2)</f>
        <v>1935</v>
      </c>
      <c r="R1118" s="22" t="n">
        <f aca="false">P1118-Q1118</f>
        <v>198</v>
      </c>
      <c r="S1118" s="23" t="n">
        <f aca="false">IF(P1118=0,0,R1118/P1118)</f>
        <v>0.0928270042194093</v>
      </c>
      <c r="T1118" s="23" t="n">
        <v>0.1</v>
      </c>
    </row>
    <row r="1119" customFormat="false" ht="15" hidden="false" customHeight="false" outlineLevel="0" collapsed="false">
      <c r="A1119" s="24" t="n">
        <v>1118</v>
      </c>
      <c r="B1119" s="9" t="s">
        <v>1438</v>
      </c>
      <c r="C1119" s="25" t="n">
        <v>46004</v>
      </c>
      <c r="D1119" s="25" t="n">
        <v>46008</v>
      </c>
      <c r="E1119" s="9" t="s">
        <v>167</v>
      </c>
      <c r="F1119" s="9" t="s">
        <v>567</v>
      </c>
      <c r="G1119" s="9" t="s">
        <v>152</v>
      </c>
      <c r="H1119" s="9" t="s">
        <v>153</v>
      </c>
      <c r="I1119" s="17" t="s">
        <v>154</v>
      </c>
      <c r="J1119" s="17" t="s">
        <v>158</v>
      </c>
      <c r="K1119" s="17" t="s">
        <v>199</v>
      </c>
      <c r="L1119" s="17" t="s">
        <v>266</v>
      </c>
      <c r="M1119" s="26" t="n">
        <v>1</v>
      </c>
      <c r="N1119" s="27" t="n">
        <v>899</v>
      </c>
      <c r="O1119" s="27" t="n">
        <v>540</v>
      </c>
      <c r="P1119" s="27" t="n">
        <f aca="false">ROUND(M1119*N1119*(1-T1119),2)</f>
        <v>899</v>
      </c>
      <c r="Q1119" s="27" t="n">
        <f aca="false">ROUND(M1119*O1119,2)</f>
        <v>540</v>
      </c>
      <c r="R1119" s="27" t="n">
        <f aca="false">P1119-Q1119</f>
        <v>359</v>
      </c>
      <c r="S1119" s="28" t="n">
        <f aca="false">IF(P1119=0,0,R1119/P1119)</f>
        <v>0.399332591768632</v>
      </c>
      <c r="T1119" s="28" t="n">
        <v>0</v>
      </c>
    </row>
    <row r="1120" customFormat="false" ht="15" hidden="false" customHeight="false" outlineLevel="0" collapsed="false">
      <c r="A1120" s="19" t="n">
        <v>1119</v>
      </c>
      <c r="B1120" s="13" t="s">
        <v>1439</v>
      </c>
      <c r="C1120" s="20" t="n">
        <v>46004</v>
      </c>
      <c r="D1120" s="20" t="n">
        <v>46008</v>
      </c>
      <c r="E1120" s="13" t="s">
        <v>150</v>
      </c>
      <c r="F1120" s="13" t="s">
        <v>595</v>
      </c>
      <c r="G1120" s="13" t="s">
        <v>169</v>
      </c>
      <c r="H1120" s="13" t="s">
        <v>153</v>
      </c>
      <c r="I1120" s="15" t="s">
        <v>233</v>
      </c>
      <c r="J1120" s="15" t="s">
        <v>172</v>
      </c>
      <c r="K1120" s="15" t="s">
        <v>305</v>
      </c>
      <c r="L1120" s="15" t="s">
        <v>306</v>
      </c>
      <c r="M1120" s="21" t="n">
        <v>1</v>
      </c>
      <c r="N1120" s="22" t="n">
        <v>145</v>
      </c>
      <c r="O1120" s="22" t="n">
        <v>88</v>
      </c>
      <c r="P1120" s="22" t="n">
        <f aca="false">ROUND(M1120*N1120*(1-T1120),2)</f>
        <v>145</v>
      </c>
      <c r="Q1120" s="22" t="n">
        <f aca="false">ROUND(M1120*O1120,2)</f>
        <v>88</v>
      </c>
      <c r="R1120" s="22" t="n">
        <f aca="false">P1120-Q1120</f>
        <v>57</v>
      </c>
      <c r="S1120" s="23" t="n">
        <f aca="false">IF(P1120=0,0,R1120/P1120)</f>
        <v>0.393103448275862</v>
      </c>
      <c r="T1120" s="23" t="n">
        <v>0</v>
      </c>
    </row>
    <row r="1121" customFormat="false" ht="15" hidden="false" customHeight="false" outlineLevel="0" collapsed="false">
      <c r="A1121" s="24" t="n">
        <v>1120</v>
      </c>
      <c r="B1121" s="9" t="s">
        <v>1440</v>
      </c>
      <c r="C1121" s="25" t="n">
        <v>46004</v>
      </c>
      <c r="D1121" s="25" t="n">
        <v>46010</v>
      </c>
      <c r="E1121" s="9" t="s">
        <v>150</v>
      </c>
      <c r="F1121" s="9" t="s">
        <v>1057</v>
      </c>
      <c r="G1121" s="9" t="s">
        <v>152</v>
      </c>
      <c r="H1121" s="9" t="s">
        <v>153</v>
      </c>
      <c r="I1121" s="17" t="s">
        <v>154</v>
      </c>
      <c r="J1121" s="17" t="s">
        <v>172</v>
      </c>
      <c r="K1121" s="17" t="s">
        <v>173</v>
      </c>
      <c r="L1121" s="17" t="s">
        <v>237</v>
      </c>
      <c r="M1121" s="26" t="n">
        <v>7</v>
      </c>
      <c r="N1121" s="27" t="n">
        <v>42</v>
      </c>
      <c r="O1121" s="27" t="n">
        <v>21</v>
      </c>
      <c r="P1121" s="27" t="n">
        <f aca="false">ROUND(M1121*N1121*(1-T1121),2)</f>
        <v>294</v>
      </c>
      <c r="Q1121" s="27" t="n">
        <f aca="false">ROUND(M1121*O1121,2)</f>
        <v>147</v>
      </c>
      <c r="R1121" s="27" t="n">
        <f aca="false">P1121-Q1121</f>
        <v>147</v>
      </c>
      <c r="S1121" s="28" t="n">
        <f aca="false">IF(P1121=0,0,R1121/P1121)</f>
        <v>0.5</v>
      </c>
      <c r="T1121" s="28" t="n">
        <v>0</v>
      </c>
    </row>
    <row r="1122" customFormat="false" ht="15" hidden="false" customHeight="false" outlineLevel="0" collapsed="false">
      <c r="A1122" s="19" t="n">
        <v>1121</v>
      </c>
      <c r="B1122" s="13" t="s">
        <v>1441</v>
      </c>
      <c r="C1122" s="20" t="n">
        <v>46004</v>
      </c>
      <c r="D1122" s="20" t="n">
        <v>46009</v>
      </c>
      <c r="E1122" s="13" t="s">
        <v>150</v>
      </c>
      <c r="F1122" s="13" t="s">
        <v>486</v>
      </c>
      <c r="G1122" s="13" t="s">
        <v>177</v>
      </c>
      <c r="H1122" s="13" t="s">
        <v>208</v>
      </c>
      <c r="I1122" s="15" t="s">
        <v>219</v>
      </c>
      <c r="J1122" s="15" t="s">
        <v>158</v>
      </c>
      <c r="K1122" s="15" t="s">
        <v>199</v>
      </c>
      <c r="L1122" s="15" t="s">
        <v>259</v>
      </c>
      <c r="M1122" s="21" t="n">
        <v>1</v>
      </c>
      <c r="N1122" s="22" t="n">
        <v>320</v>
      </c>
      <c r="O1122" s="22" t="n">
        <v>185</v>
      </c>
      <c r="P1122" s="22" t="n">
        <f aca="false">ROUND(M1122*N1122*(1-T1122),2)</f>
        <v>320</v>
      </c>
      <c r="Q1122" s="22" t="n">
        <f aca="false">ROUND(M1122*O1122,2)</f>
        <v>185</v>
      </c>
      <c r="R1122" s="22" t="n">
        <f aca="false">P1122-Q1122</f>
        <v>135</v>
      </c>
      <c r="S1122" s="23" t="n">
        <f aca="false">IF(P1122=0,0,R1122/P1122)</f>
        <v>0.421875</v>
      </c>
      <c r="T1122" s="23" t="n">
        <v>0</v>
      </c>
    </row>
    <row r="1123" customFormat="false" ht="15" hidden="false" customHeight="false" outlineLevel="0" collapsed="false">
      <c r="A1123" s="24" t="n">
        <v>1122</v>
      </c>
      <c r="B1123" s="9" t="s">
        <v>1442</v>
      </c>
      <c r="C1123" s="25" t="n">
        <v>46004</v>
      </c>
      <c r="D1123" s="25" t="n">
        <v>46009</v>
      </c>
      <c r="E1123" s="9" t="s">
        <v>150</v>
      </c>
      <c r="F1123" s="9" t="s">
        <v>511</v>
      </c>
      <c r="G1123" s="9" t="s">
        <v>177</v>
      </c>
      <c r="H1123" s="9" t="s">
        <v>170</v>
      </c>
      <c r="I1123" s="17" t="s">
        <v>171</v>
      </c>
      <c r="J1123" s="17" t="s">
        <v>158</v>
      </c>
      <c r="K1123" s="17" t="s">
        <v>159</v>
      </c>
      <c r="L1123" s="17" t="s">
        <v>248</v>
      </c>
      <c r="M1123" s="26" t="n">
        <v>2</v>
      </c>
      <c r="N1123" s="27" t="n">
        <v>165</v>
      </c>
      <c r="O1123" s="27" t="n">
        <v>78</v>
      </c>
      <c r="P1123" s="27" t="n">
        <f aca="false">ROUND(M1123*N1123*(1-T1123),2)</f>
        <v>330</v>
      </c>
      <c r="Q1123" s="27" t="n">
        <f aca="false">ROUND(M1123*O1123,2)</f>
        <v>156</v>
      </c>
      <c r="R1123" s="27" t="n">
        <f aca="false">P1123-Q1123</f>
        <v>174</v>
      </c>
      <c r="S1123" s="28" t="n">
        <f aca="false">IF(P1123=0,0,R1123/P1123)</f>
        <v>0.527272727272727</v>
      </c>
      <c r="T1123" s="28" t="n">
        <v>0</v>
      </c>
    </row>
    <row r="1124" customFormat="false" ht="15" hidden="false" customHeight="false" outlineLevel="0" collapsed="false">
      <c r="A1124" s="19" t="n">
        <v>1123</v>
      </c>
      <c r="B1124" s="13" t="s">
        <v>1442</v>
      </c>
      <c r="C1124" s="20" t="n">
        <v>46004</v>
      </c>
      <c r="D1124" s="20" t="n">
        <v>46009</v>
      </c>
      <c r="E1124" s="13" t="s">
        <v>150</v>
      </c>
      <c r="F1124" s="13" t="s">
        <v>511</v>
      </c>
      <c r="G1124" s="13" t="s">
        <v>177</v>
      </c>
      <c r="H1124" s="13" t="s">
        <v>170</v>
      </c>
      <c r="I1124" s="15" t="s">
        <v>171</v>
      </c>
      <c r="J1124" s="15" t="s">
        <v>158</v>
      </c>
      <c r="K1124" s="15" t="s">
        <v>199</v>
      </c>
      <c r="L1124" s="15" t="s">
        <v>200</v>
      </c>
      <c r="M1124" s="21" t="n">
        <v>3</v>
      </c>
      <c r="N1124" s="22" t="n">
        <v>449</v>
      </c>
      <c r="O1124" s="22" t="n">
        <v>275</v>
      </c>
      <c r="P1124" s="22" t="n">
        <f aca="false">ROUND(M1124*N1124*(1-T1124),2)</f>
        <v>1144.95</v>
      </c>
      <c r="Q1124" s="22" t="n">
        <f aca="false">ROUND(M1124*O1124,2)</f>
        <v>825</v>
      </c>
      <c r="R1124" s="22" t="n">
        <f aca="false">P1124-Q1124</f>
        <v>319.95</v>
      </c>
      <c r="S1124" s="23" t="n">
        <f aca="false">IF(P1124=0,0,R1124/P1124)</f>
        <v>0.279444517227827</v>
      </c>
      <c r="T1124" s="23" t="n">
        <v>0.15</v>
      </c>
    </row>
    <row r="1125" customFormat="false" ht="15" hidden="false" customHeight="false" outlineLevel="0" collapsed="false">
      <c r="A1125" s="24" t="n">
        <v>1124</v>
      </c>
      <c r="B1125" s="9" t="s">
        <v>1443</v>
      </c>
      <c r="C1125" s="25" t="n">
        <v>46005</v>
      </c>
      <c r="D1125" s="25" t="n">
        <v>46005</v>
      </c>
      <c r="E1125" s="9" t="s">
        <v>179</v>
      </c>
      <c r="F1125" s="9" t="s">
        <v>549</v>
      </c>
      <c r="G1125" s="9" t="s">
        <v>177</v>
      </c>
      <c r="H1125" s="9" t="s">
        <v>170</v>
      </c>
      <c r="I1125" s="17" t="s">
        <v>451</v>
      </c>
      <c r="J1125" s="17" t="s">
        <v>155</v>
      </c>
      <c r="K1125" s="17" t="s">
        <v>215</v>
      </c>
      <c r="L1125" s="17" t="s">
        <v>216</v>
      </c>
      <c r="M1125" s="26" t="n">
        <v>6</v>
      </c>
      <c r="N1125" s="27" t="n">
        <v>210</v>
      </c>
      <c r="O1125" s="27" t="n">
        <v>132</v>
      </c>
      <c r="P1125" s="27" t="n">
        <f aca="false">ROUND(M1125*N1125*(1-T1125),2)</f>
        <v>1197</v>
      </c>
      <c r="Q1125" s="27" t="n">
        <f aca="false">ROUND(M1125*O1125,2)</f>
        <v>792</v>
      </c>
      <c r="R1125" s="27" t="n">
        <f aca="false">P1125-Q1125</f>
        <v>405</v>
      </c>
      <c r="S1125" s="28" t="n">
        <f aca="false">IF(P1125=0,0,R1125/P1125)</f>
        <v>0.338345864661654</v>
      </c>
      <c r="T1125" s="28" t="n">
        <v>0.05</v>
      </c>
    </row>
    <row r="1126" customFormat="false" ht="15" hidden="false" customHeight="false" outlineLevel="0" collapsed="false">
      <c r="A1126" s="19" t="n">
        <v>1125</v>
      </c>
      <c r="B1126" s="13" t="s">
        <v>1444</v>
      </c>
      <c r="C1126" s="20" t="n">
        <v>46005</v>
      </c>
      <c r="D1126" s="20" t="n">
        <v>46010</v>
      </c>
      <c r="E1126" s="13" t="s">
        <v>150</v>
      </c>
      <c r="F1126" s="13" t="s">
        <v>1283</v>
      </c>
      <c r="G1126" s="13" t="s">
        <v>177</v>
      </c>
      <c r="H1126" s="13" t="s">
        <v>170</v>
      </c>
      <c r="I1126" s="15" t="s">
        <v>190</v>
      </c>
      <c r="J1126" s="15" t="s">
        <v>172</v>
      </c>
      <c r="K1126" s="15" t="s">
        <v>305</v>
      </c>
      <c r="L1126" s="15" t="s">
        <v>306</v>
      </c>
      <c r="M1126" s="21" t="n">
        <v>5</v>
      </c>
      <c r="N1126" s="22" t="n">
        <v>145</v>
      </c>
      <c r="O1126" s="22" t="n">
        <v>88</v>
      </c>
      <c r="P1126" s="22" t="n">
        <f aca="false">ROUND(M1126*N1126*(1-T1126),2)</f>
        <v>725</v>
      </c>
      <c r="Q1126" s="22" t="n">
        <f aca="false">ROUND(M1126*O1126,2)</f>
        <v>440</v>
      </c>
      <c r="R1126" s="22" t="n">
        <f aca="false">P1126-Q1126</f>
        <v>285</v>
      </c>
      <c r="S1126" s="23" t="n">
        <f aca="false">IF(P1126=0,0,R1126/P1126)</f>
        <v>0.393103448275862</v>
      </c>
      <c r="T1126" s="23" t="n">
        <v>0</v>
      </c>
    </row>
    <row r="1127" customFormat="false" ht="15" hidden="false" customHeight="false" outlineLevel="0" collapsed="false">
      <c r="A1127" s="24" t="n">
        <v>1126</v>
      </c>
      <c r="B1127" s="9" t="s">
        <v>1445</v>
      </c>
      <c r="C1127" s="25" t="n">
        <v>46006</v>
      </c>
      <c r="D1127" s="25" t="n">
        <v>46012</v>
      </c>
      <c r="E1127" s="9" t="s">
        <v>150</v>
      </c>
      <c r="F1127" s="9" t="s">
        <v>598</v>
      </c>
      <c r="G1127" s="9" t="s">
        <v>169</v>
      </c>
      <c r="H1127" s="9" t="s">
        <v>153</v>
      </c>
      <c r="I1127" s="17" t="s">
        <v>233</v>
      </c>
      <c r="J1127" s="17" t="s">
        <v>155</v>
      </c>
      <c r="K1127" s="17" t="s">
        <v>288</v>
      </c>
      <c r="L1127" s="17" t="s">
        <v>312</v>
      </c>
      <c r="M1127" s="26" t="n">
        <v>7</v>
      </c>
      <c r="N1127" s="27" t="n">
        <v>75</v>
      </c>
      <c r="O1127" s="27" t="n">
        <v>38</v>
      </c>
      <c r="P1127" s="27" t="n">
        <f aca="false">ROUND(M1127*N1127*(1-T1127),2)</f>
        <v>525</v>
      </c>
      <c r="Q1127" s="27" t="n">
        <f aca="false">ROUND(M1127*O1127,2)</f>
        <v>266</v>
      </c>
      <c r="R1127" s="27" t="n">
        <f aca="false">P1127-Q1127</f>
        <v>259</v>
      </c>
      <c r="S1127" s="28" t="n">
        <f aca="false">IF(P1127=0,0,R1127/P1127)</f>
        <v>0.493333333333333</v>
      </c>
      <c r="T1127" s="28" t="n">
        <v>0</v>
      </c>
    </row>
    <row r="1128" customFormat="false" ht="15" hidden="false" customHeight="false" outlineLevel="0" collapsed="false">
      <c r="A1128" s="19" t="n">
        <v>1127</v>
      </c>
      <c r="B1128" s="13" t="s">
        <v>1446</v>
      </c>
      <c r="C1128" s="20" t="n">
        <v>46006</v>
      </c>
      <c r="D1128" s="20" t="n">
        <v>46012</v>
      </c>
      <c r="E1128" s="13" t="s">
        <v>150</v>
      </c>
      <c r="F1128" s="13" t="s">
        <v>505</v>
      </c>
      <c r="G1128" s="13" t="s">
        <v>152</v>
      </c>
      <c r="H1128" s="13" t="s">
        <v>153</v>
      </c>
      <c r="I1128" s="15" t="s">
        <v>154</v>
      </c>
      <c r="J1128" s="15" t="s">
        <v>158</v>
      </c>
      <c r="K1128" s="15" t="s">
        <v>210</v>
      </c>
      <c r="L1128" s="15" t="s">
        <v>211</v>
      </c>
      <c r="M1128" s="21" t="n">
        <v>4</v>
      </c>
      <c r="N1128" s="22" t="n">
        <v>640</v>
      </c>
      <c r="O1128" s="22" t="n">
        <v>460</v>
      </c>
      <c r="P1128" s="22" t="n">
        <f aca="false">ROUND(M1128*N1128*(1-T1128),2)</f>
        <v>2432</v>
      </c>
      <c r="Q1128" s="22" t="n">
        <f aca="false">ROUND(M1128*O1128,2)</f>
        <v>1840</v>
      </c>
      <c r="R1128" s="22" t="n">
        <f aca="false">P1128-Q1128</f>
        <v>592</v>
      </c>
      <c r="S1128" s="23" t="n">
        <f aca="false">IF(P1128=0,0,R1128/P1128)</f>
        <v>0.243421052631579</v>
      </c>
      <c r="T1128" s="23" t="n">
        <v>0.05</v>
      </c>
    </row>
    <row r="1129" customFormat="false" ht="15" hidden="false" customHeight="false" outlineLevel="0" collapsed="false">
      <c r="A1129" s="24" t="n">
        <v>1128</v>
      </c>
      <c r="B1129" s="9" t="s">
        <v>1447</v>
      </c>
      <c r="C1129" s="25" t="n">
        <v>46006</v>
      </c>
      <c r="D1129" s="25" t="n">
        <v>46011</v>
      </c>
      <c r="E1129" s="9" t="s">
        <v>150</v>
      </c>
      <c r="F1129" s="9" t="s">
        <v>761</v>
      </c>
      <c r="G1129" s="9" t="s">
        <v>177</v>
      </c>
      <c r="H1129" s="9" t="s">
        <v>153</v>
      </c>
      <c r="I1129" s="17" t="s">
        <v>163</v>
      </c>
      <c r="J1129" s="17" t="s">
        <v>158</v>
      </c>
      <c r="K1129" s="17" t="s">
        <v>199</v>
      </c>
      <c r="L1129" s="17" t="s">
        <v>200</v>
      </c>
      <c r="M1129" s="26" t="n">
        <v>5</v>
      </c>
      <c r="N1129" s="27" t="n">
        <v>449</v>
      </c>
      <c r="O1129" s="27" t="n">
        <v>275</v>
      </c>
      <c r="P1129" s="27" t="n">
        <f aca="false">ROUND(M1129*N1129*(1-T1129),2)</f>
        <v>2245</v>
      </c>
      <c r="Q1129" s="27" t="n">
        <f aca="false">ROUND(M1129*O1129,2)</f>
        <v>1375</v>
      </c>
      <c r="R1129" s="27" t="n">
        <f aca="false">P1129-Q1129</f>
        <v>870</v>
      </c>
      <c r="S1129" s="28" t="n">
        <f aca="false">IF(P1129=0,0,R1129/P1129)</f>
        <v>0.387527839643653</v>
      </c>
      <c r="T1129" s="28" t="n">
        <v>0</v>
      </c>
    </row>
    <row r="1130" customFormat="false" ht="15" hidden="false" customHeight="false" outlineLevel="0" collapsed="false">
      <c r="A1130" s="19" t="n">
        <v>1129</v>
      </c>
      <c r="B1130" s="13" t="s">
        <v>1448</v>
      </c>
      <c r="C1130" s="20" t="n">
        <v>46006</v>
      </c>
      <c r="D1130" s="20" t="n">
        <v>46011</v>
      </c>
      <c r="E1130" s="13" t="s">
        <v>150</v>
      </c>
      <c r="F1130" s="13" t="s">
        <v>649</v>
      </c>
      <c r="G1130" s="13" t="s">
        <v>169</v>
      </c>
      <c r="H1130" s="13" t="s">
        <v>153</v>
      </c>
      <c r="I1130" s="15" t="s">
        <v>181</v>
      </c>
      <c r="J1130" s="15" t="s">
        <v>172</v>
      </c>
      <c r="K1130" s="15" t="s">
        <v>195</v>
      </c>
      <c r="L1130" s="15" t="s">
        <v>230</v>
      </c>
      <c r="M1130" s="21" t="n">
        <v>2</v>
      </c>
      <c r="N1130" s="22" t="n">
        <v>45</v>
      </c>
      <c r="O1130" s="22" t="n">
        <v>24</v>
      </c>
      <c r="P1130" s="22" t="n">
        <f aca="false">ROUND(M1130*N1130*(1-T1130),2)</f>
        <v>81</v>
      </c>
      <c r="Q1130" s="22" t="n">
        <f aca="false">ROUND(M1130*O1130,2)</f>
        <v>48</v>
      </c>
      <c r="R1130" s="22" t="n">
        <f aca="false">P1130-Q1130</f>
        <v>33</v>
      </c>
      <c r="S1130" s="23" t="n">
        <f aca="false">IF(P1130=0,0,R1130/P1130)</f>
        <v>0.407407407407407</v>
      </c>
      <c r="T1130" s="23" t="n">
        <v>0.1</v>
      </c>
    </row>
    <row r="1131" customFormat="false" ht="15" hidden="false" customHeight="false" outlineLevel="0" collapsed="false">
      <c r="A1131" s="24" t="n">
        <v>1130</v>
      </c>
      <c r="B1131" s="9" t="s">
        <v>1449</v>
      </c>
      <c r="C1131" s="25" t="n">
        <v>46007</v>
      </c>
      <c r="D1131" s="25" t="n">
        <v>46008</v>
      </c>
      <c r="E1131" s="9" t="s">
        <v>184</v>
      </c>
      <c r="F1131" s="9" t="s">
        <v>386</v>
      </c>
      <c r="G1131" s="9" t="s">
        <v>169</v>
      </c>
      <c r="H1131" s="9" t="s">
        <v>208</v>
      </c>
      <c r="I1131" s="17" t="s">
        <v>242</v>
      </c>
      <c r="J1131" s="17" t="s">
        <v>172</v>
      </c>
      <c r="K1131" s="17" t="s">
        <v>204</v>
      </c>
      <c r="L1131" s="17" t="s">
        <v>205</v>
      </c>
      <c r="M1131" s="26" t="n">
        <v>2</v>
      </c>
      <c r="N1131" s="27" t="n">
        <v>195</v>
      </c>
      <c r="O1131" s="27" t="n">
        <v>122</v>
      </c>
      <c r="P1131" s="27" t="n">
        <f aca="false">ROUND(M1131*N1131*(1-T1131),2)</f>
        <v>370.5</v>
      </c>
      <c r="Q1131" s="27" t="n">
        <f aca="false">ROUND(M1131*O1131,2)</f>
        <v>244</v>
      </c>
      <c r="R1131" s="27" t="n">
        <f aca="false">P1131-Q1131</f>
        <v>126.5</v>
      </c>
      <c r="S1131" s="28" t="n">
        <f aca="false">IF(P1131=0,0,R1131/P1131)</f>
        <v>0.341430499325236</v>
      </c>
      <c r="T1131" s="28" t="n">
        <v>0.05</v>
      </c>
    </row>
    <row r="1132" customFormat="false" ht="15" hidden="false" customHeight="false" outlineLevel="0" collapsed="false">
      <c r="A1132" s="19" t="n">
        <v>1131</v>
      </c>
      <c r="B1132" s="13" t="s">
        <v>1450</v>
      </c>
      <c r="C1132" s="20" t="n">
        <v>46007</v>
      </c>
      <c r="D1132" s="20" t="n">
        <v>46011</v>
      </c>
      <c r="E1132" s="13" t="s">
        <v>150</v>
      </c>
      <c r="F1132" s="13" t="s">
        <v>595</v>
      </c>
      <c r="G1132" s="13" t="s">
        <v>169</v>
      </c>
      <c r="H1132" s="13" t="s">
        <v>153</v>
      </c>
      <c r="I1132" s="15" t="s">
        <v>154</v>
      </c>
      <c r="J1132" s="15" t="s">
        <v>172</v>
      </c>
      <c r="K1132" s="15" t="s">
        <v>204</v>
      </c>
      <c r="L1132" s="15" t="s">
        <v>205</v>
      </c>
      <c r="M1132" s="21" t="n">
        <v>3</v>
      </c>
      <c r="N1132" s="22" t="n">
        <v>195</v>
      </c>
      <c r="O1132" s="22" t="n">
        <v>122</v>
      </c>
      <c r="P1132" s="22" t="n">
        <f aca="false">ROUND(M1132*N1132*(1-T1132),2)</f>
        <v>585</v>
      </c>
      <c r="Q1132" s="22" t="n">
        <f aca="false">ROUND(M1132*O1132,2)</f>
        <v>366</v>
      </c>
      <c r="R1132" s="22" t="n">
        <f aca="false">P1132-Q1132</f>
        <v>219</v>
      </c>
      <c r="S1132" s="23" t="n">
        <f aca="false">IF(P1132=0,0,R1132/P1132)</f>
        <v>0.374358974358974</v>
      </c>
      <c r="T1132" s="23" t="n">
        <v>0</v>
      </c>
    </row>
    <row r="1133" customFormat="false" ht="15" hidden="false" customHeight="false" outlineLevel="0" collapsed="false">
      <c r="A1133" s="24" t="n">
        <v>1132</v>
      </c>
      <c r="B1133" s="9" t="s">
        <v>1451</v>
      </c>
      <c r="C1133" s="25" t="n">
        <v>46007</v>
      </c>
      <c r="D1133" s="25" t="n">
        <v>46011</v>
      </c>
      <c r="E1133" s="9" t="s">
        <v>167</v>
      </c>
      <c r="F1133" s="9" t="s">
        <v>439</v>
      </c>
      <c r="G1133" s="9" t="s">
        <v>177</v>
      </c>
      <c r="H1133" s="9" t="s">
        <v>153</v>
      </c>
      <c r="I1133" s="17" t="s">
        <v>233</v>
      </c>
      <c r="J1133" s="17" t="s">
        <v>172</v>
      </c>
      <c r="K1133" s="17" t="s">
        <v>195</v>
      </c>
      <c r="L1133" s="17" t="s">
        <v>230</v>
      </c>
      <c r="M1133" s="26" t="n">
        <v>2</v>
      </c>
      <c r="N1133" s="27" t="n">
        <v>45</v>
      </c>
      <c r="O1133" s="27" t="n">
        <v>24</v>
      </c>
      <c r="P1133" s="27" t="n">
        <f aca="false">ROUND(M1133*N1133*(1-T1133),2)</f>
        <v>85.5</v>
      </c>
      <c r="Q1133" s="27" t="n">
        <f aca="false">ROUND(M1133*O1133,2)</f>
        <v>48</v>
      </c>
      <c r="R1133" s="27" t="n">
        <f aca="false">P1133-Q1133</f>
        <v>37.5</v>
      </c>
      <c r="S1133" s="28" t="n">
        <f aca="false">IF(P1133=0,0,R1133/P1133)</f>
        <v>0.43859649122807</v>
      </c>
      <c r="T1133" s="28" t="n">
        <v>0.05</v>
      </c>
    </row>
    <row r="1134" customFormat="false" ht="15" hidden="false" customHeight="false" outlineLevel="0" collapsed="false">
      <c r="A1134" s="19" t="n">
        <v>1133</v>
      </c>
      <c r="B1134" s="13" t="s">
        <v>1451</v>
      </c>
      <c r="C1134" s="20" t="n">
        <v>46007</v>
      </c>
      <c r="D1134" s="20" t="n">
        <v>46011</v>
      </c>
      <c r="E1134" s="13" t="s">
        <v>167</v>
      </c>
      <c r="F1134" s="13" t="s">
        <v>439</v>
      </c>
      <c r="G1134" s="13" t="s">
        <v>177</v>
      </c>
      <c r="H1134" s="13" t="s">
        <v>153</v>
      </c>
      <c r="I1134" s="15" t="s">
        <v>233</v>
      </c>
      <c r="J1134" s="15" t="s">
        <v>172</v>
      </c>
      <c r="K1134" s="15" t="s">
        <v>195</v>
      </c>
      <c r="L1134" s="15" t="s">
        <v>196</v>
      </c>
      <c r="M1134" s="21" t="n">
        <v>5</v>
      </c>
      <c r="N1134" s="22" t="n">
        <v>58</v>
      </c>
      <c r="O1134" s="22" t="n">
        <v>31</v>
      </c>
      <c r="P1134" s="22" t="n">
        <f aca="false">ROUND(M1134*N1134*(1-T1134),2)</f>
        <v>290</v>
      </c>
      <c r="Q1134" s="22" t="n">
        <f aca="false">ROUND(M1134*O1134,2)</f>
        <v>155</v>
      </c>
      <c r="R1134" s="22" t="n">
        <f aca="false">P1134-Q1134</f>
        <v>135</v>
      </c>
      <c r="S1134" s="23" t="n">
        <f aca="false">IF(P1134=0,0,R1134/P1134)</f>
        <v>0.46551724137931</v>
      </c>
      <c r="T1134" s="23" t="n">
        <v>0</v>
      </c>
    </row>
    <row r="1135" customFormat="false" ht="15" hidden="false" customHeight="false" outlineLevel="0" collapsed="false">
      <c r="A1135" s="24" t="n">
        <v>1134</v>
      </c>
      <c r="B1135" s="9" t="s">
        <v>1452</v>
      </c>
      <c r="C1135" s="25" t="n">
        <v>46008</v>
      </c>
      <c r="D1135" s="25" t="n">
        <v>46014</v>
      </c>
      <c r="E1135" s="9" t="s">
        <v>150</v>
      </c>
      <c r="F1135" s="9" t="s">
        <v>414</v>
      </c>
      <c r="G1135" s="9" t="s">
        <v>169</v>
      </c>
      <c r="H1135" s="9" t="s">
        <v>208</v>
      </c>
      <c r="I1135" s="17" t="s">
        <v>287</v>
      </c>
      <c r="J1135" s="17" t="s">
        <v>172</v>
      </c>
      <c r="K1135" s="17" t="s">
        <v>173</v>
      </c>
      <c r="L1135" s="17" t="s">
        <v>174</v>
      </c>
      <c r="M1135" s="26" t="n">
        <v>7</v>
      </c>
      <c r="N1135" s="27" t="n">
        <v>64</v>
      </c>
      <c r="O1135" s="27" t="n">
        <v>49</v>
      </c>
      <c r="P1135" s="27" t="n">
        <f aca="false">ROUND(M1135*N1135*(1-T1135),2)</f>
        <v>448</v>
      </c>
      <c r="Q1135" s="27" t="n">
        <f aca="false">ROUND(M1135*O1135,2)</f>
        <v>343</v>
      </c>
      <c r="R1135" s="27" t="n">
        <f aca="false">P1135-Q1135</f>
        <v>105</v>
      </c>
      <c r="S1135" s="28" t="n">
        <f aca="false">IF(P1135=0,0,R1135/P1135)</f>
        <v>0.234375</v>
      </c>
      <c r="T1135" s="28" t="n">
        <v>0</v>
      </c>
    </row>
    <row r="1136" customFormat="false" ht="15" hidden="false" customHeight="false" outlineLevel="0" collapsed="false">
      <c r="A1136" s="19" t="n">
        <v>1135</v>
      </c>
      <c r="B1136" s="13" t="s">
        <v>1453</v>
      </c>
      <c r="C1136" s="20" t="n">
        <v>46009</v>
      </c>
      <c r="D1136" s="20" t="n">
        <v>46011</v>
      </c>
      <c r="E1136" s="13" t="s">
        <v>184</v>
      </c>
      <c r="F1136" s="13" t="s">
        <v>1454</v>
      </c>
      <c r="G1136" s="13" t="s">
        <v>152</v>
      </c>
      <c r="H1136" s="13" t="s">
        <v>170</v>
      </c>
      <c r="I1136" s="15" t="s">
        <v>171</v>
      </c>
      <c r="J1136" s="15" t="s">
        <v>158</v>
      </c>
      <c r="K1136" s="15" t="s">
        <v>159</v>
      </c>
      <c r="L1136" s="15" t="s">
        <v>160</v>
      </c>
      <c r="M1136" s="21" t="n">
        <v>3</v>
      </c>
      <c r="N1136" s="22" t="n">
        <v>389</v>
      </c>
      <c r="O1136" s="22" t="n">
        <v>235</v>
      </c>
      <c r="P1136" s="22" t="n">
        <f aca="false">ROUND(M1136*N1136*(1-T1136),2)</f>
        <v>991.95</v>
      </c>
      <c r="Q1136" s="22" t="n">
        <f aca="false">ROUND(M1136*O1136,2)</f>
        <v>705</v>
      </c>
      <c r="R1136" s="22" t="n">
        <f aca="false">P1136-Q1136</f>
        <v>286.95</v>
      </c>
      <c r="S1136" s="23" t="n">
        <f aca="false">IF(P1136=0,0,R1136/P1136)</f>
        <v>0.289278693482534</v>
      </c>
      <c r="T1136" s="23" t="n">
        <v>0.15</v>
      </c>
    </row>
    <row r="1137" customFormat="false" ht="15" hidden="false" customHeight="false" outlineLevel="0" collapsed="false">
      <c r="A1137" s="24" t="n">
        <v>1136</v>
      </c>
      <c r="B1137" s="9" t="s">
        <v>1455</v>
      </c>
      <c r="C1137" s="25" t="n">
        <v>46009</v>
      </c>
      <c r="D1137" s="25" t="n">
        <v>46010</v>
      </c>
      <c r="E1137" s="9" t="s">
        <v>184</v>
      </c>
      <c r="F1137" s="9" t="s">
        <v>713</v>
      </c>
      <c r="G1137" s="9" t="s">
        <v>177</v>
      </c>
      <c r="H1137" s="9" t="s">
        <v>153</v>
      </c>
      <c r="I1137" s="17" t="s">
        <v>181</v>
      </c>
      <c r="J1137" s="17" t="s">
        <v>172</v>
      </c>
      <c r="K1137" s="17" t="s">
        <v>204</v>
      </c>
      <c r="L1137" s="17" t="s">
        <v>205</v>
      </c>
      <c r="M1137" s="26" t="n">
        <v>4</v>
      </c>
      <c r="N1137" s="27" t="n">
        <v>195</v>
      </c>
      <c r="O1137" s="27" t="n">
        <v>122</v>
      </c>
      <c r="P1137" s="27" t="n">
        <f aca="false">ROUND(M1137*N1137*(1-T1137),2)</f>
        <v>624</v>
      </c>
      <c r="Q1137" s="27" t="n">
        <f aca="false">ROUND(M1137*O1137,2)</f>
        <v>488</v>
      </c>
      <c r="R1137" s="27" t="n">
        <f aca="false">P1137-Q1137</f>
        <v>136</v>
      </c>
      <c r="S1137" s="28" t="n">
        <f aca="false">IF(P1137=0,0,R1137/P1137)</f>
        <v>0.217948717948718</v>
      </c>
      <c r="T1137" s="28" t="n">
        <v>0.2</v>
      </c>
    </row>
    <row r="1138" customFormat="false" ht="15" hidden="false" customHeight="false" outlineLevel="0" collapsed="false">
      <c r="A1138" s="19" t="n">
        <v>1137</v>
      </c>
      <c r="B1138" s="13" t="s">
        <v>1455</v>
      </c>
      <c r="C1138" s="20" t="n">
        <v>46009</v>
      </c>
      <c r="D1138" s="20" t="n">
        <v>46010</v>
      </c>
      <c r="E1138" s="13" t="s">
        <v>184</v>
      </c>
      <c r="F1138" s="13" t="s">
        <v>713</v>
      </c>
      <c r="G1138" s="13" t="s">
        <v>177</v>
      </c>
      <c r="H1138" s="13" t="s">
        <v>153</v>
      </c>
      <c r="I1138" s="15" t="s">
        <v>181</v>
      </c>
      <c r="J1138" s="15" t="s">
        <v>155</v>
      </c>
      <c r="K1138" s="15" t="s">
        <v>156</v>
      </c>
      <c r="L1138" s="15" t="s">
        <v>157</v>
      </c>
      <c r="M1138" s="21" t="n">
        <v>3</v>
      </c>
      <c r="N1138" s="22" t="n">
        <v>295</v>
      </c>
      <c r="O1138" s="22" t="n">
        <v>235</v>
      </c>
      <c r="P1138" s="22" t="n">
        <f aca="false">ROUND(M1138*N1138*(1-T1138),2)</f>
        <v>708</v>
      </c>
      <c r="Q1138" s="22" t="n">
        <f aca="false">ROUND(M1138*O1138,2)</f>
        <v>705</v>
      </c>
      <c r="R1138" s="22" t="n">
        <f aca="false">P1138-Q1138</f>
        <v>3</v>
      </c>
      <c r="S1138" s="23" t="n">
        <f aca="false">IF(P1138=0,0,R1138/P1138)</f>
        <v>0.00423728813559322</v>
      </c>
      <c r="T1138" s="23" t="n">
        <v>0.2</v>
      </c>
    </row>
    <row r="1139" customFormat="false" ht="15" hidden="false" customHeight="false" outlineLevel="0" collapsed="false">
      <c r="A1139" s="24" t="n">
        <v>1138</v>
      </c>
      <c r="B1139" s="9" t="s">
        <v>1456</v>
      </c>
      <c r="C1139" s="25" t="n">
        <v>46009</v>
      </c>
      <c r="D1139" s="25" t="n">
        <v>46014</v>
      </c>
      <c r="E1139" s="9" t="s">
        <v>150</v>
      </c>
      <c r="F1139" s="9" t="s">
        <v>788</v>
      </c>
      <c r="G1139" s="9" t="s">
        <v>177</v>
      </c>
      <c r="H1139" s="9" t="s">
        <v>208</v>
      </c>
      <c r="I1139" s="17" t="s">
        <v>219</v>
      </c>
      <c r="J1139" s="17" t="s">
        <v>158</v>
      </c>
      <c r="K1139" s="17" t="s">
        <v>243</v>
      </c>
      <c r="L1139" s="17" t="s">
        <v>276</v>
      </c>
      <c r="M1139" s="26" t="n">
        <v>1</v>
      </c>
      <c r="N1139" s="27" t="n">
        <v>1250</v>
      </c>
      <c r="O1139" s="27" t="n">
        <v>780</v>
      </c>
      <c r="P1139" s="27" t="n">
        <f aca="false">ROUND(M1139*N1139*(1-T1139),2)</f>
        <v>1125</v>
      </c>
      <c r="Q1139" s="27" t="n">
        <f aca="false">ROUND(M1139*O1139,2)</f>
        <v>780</v>
      </c>
      <c r="R1139" s="27" t="n">
        <f aca="false">P1139-Q1139</f>
        <v>345</v>
      </c>
      <c r="S1139" s="28" t="n">
        <f aca="false">IF(P1139=0,0,R1139/P1139)</f>
        <v>0.306666666666667</v>
      </c>
      <c r="T1139" s="28" t="n">
        <v>0.1</v>
      </c>
    </row>
    <row r="1140" customFormat="false" ht="15" hidden="false" customHeight="false" outlineLevel="0" collapsed="false">
      <c r="A1140" s="19" t="n">
        <v>1139</v>
      </c>
      <c r="B1140" s="13" t="s">
        <v>1457</v>
      </c>
      <c r="C1140" s="20" t="n">
        <v>46009</v>
      </c>
      <c r="D1140" s="20" t="n">
        <v>46014</v>
      </c>
      <c r="E1140" s="13" t="s">
        <v>150</v>
      </c>
      <c r="F1140" s="13" t="s">
        <v>545</v>
      </c>
      <c r="G1140" s="13" t="s">
        <v>152</v>
      </c>
      <c r="H1140" s="13" t="s">
        <v>208</v>
      </c>
      <c r="I1140" s="15" t="s">
        <v>247</v>
      </c>
      <c r="J1140" s="15" t="s">
        <v>155</v>
      </c>
      <c r="K1140" s="15" t="s">
        <v>164</v>
      </c>
      <c r="L1140" s="15" t="s">
        <v>257</v>
      </c>
      <c r="M1140" s="21" t="n">
        <v>3</v>
      </c>
      <c r="N1140" s="22" t="n">
        <v>560</v>
      </c>
      <c r="O1140" s="22" t="n">
        <v>445</v>
      </c>
      <c r="P1140" s="22" t="n">
        <f aca="false">ROUND(M1140*N1140*(1-T1140),2)</f>
        <v>1344</v>
      </c>
      <c r="Q1140" s="22" t="n">
        <f aca="false">ROUND(M1140*O1140,2)</f>
        <v>1335</v>
      </c>
      <c r="R1140" s="22" t="n">
        <f aca="false">P1140-Q1140</f>
        <v>9</v>
      </c>
      <c r="S1140" s="23" t="n">
        <f aca="false">IF(P1140=0,0,R1140/P1140)</f>
        <v>0.00669642857142857</v>
      </c>
      <c r="T1140" s="23" t="n">
        <v>0.2</v>
      </c>
    </row>
    <row r="1141" customFormat="false" ht="15" hidden="false" customHeight="false" outlineLevel="0" collapsed="false">
      <c r="A1141" s="24" t="n">
        <v>1140</v>
      </c>
      <c r="B1141" s="9" t="s">
        <v>1458</v>
      </c>
      <c r="C1141" s="25" t="n">
        <v>46010</v>
      </c>
      <c r="D1141" s="25" t="n">
        <v>46016</v>
      </c>
      <c r="E1141" s="9" t="s">
        <v>150</v>
      </c>
      <c r="F1141" s="9" t="s">
        <v>254</v>
      </c>
      <c r="G1141" s="9" t="s">
        <v>177</v>
      </c>
      <c r="H1141" s="9" t="s">
        <v>186</v>
      </c>
      <c r="I1141" s="17" t="s">
        <v>203</v>
      </c>
      <c r="J1141" s="17" t="s">
        <v>172</v>
      </c>
      <c r="K1141" s="17" t="s">
        <v>173</v>
      </c>
      <c r="L1141" s="17" t="s">
        <v>174</v>
      </c>
      <c r="M1141" s="26" t="n">
        <v>3</v>
      </c>
      <c r="N1141" s="27" t="n">
        <v>64</v>
      </c>
      <c r="O1141" s="27" t="n">
        <v>49</v>
      </c>
      <c r="P1141" s="27" t="n">
        <f aca="false">ROUND(M1141*N1141*(1-T1141),2)</f>
        <v>153.6</v>
      </c>
      <c r="Q1141" s="27" t="n">
        <f aca="false">ROUND(M1141*O1141,2)</f>
        <v>147</v>
      </c>
      <c r="R1141" s="27" t="n">
        <f aca="false">P1141-Q1141</f>
        <v>6.59999999999999</v>
      </c>
      <c r="S1141" s="28" t="n">
        <f aca="false">IF(P1141=0,0,R1141/P1141)</f>
        <v>0.04296875</v>
      </c>
      <c r="T1141" s="28" t="n">
        <v>0.2</v>
      </c>
    </row>
    <row r="1142" customFormat="false" ht="15" hidden="false" customHeight="false" outlineLevel="0" collapsed="false">
      <c r="A1142" s="19" t="n">
        <v>1141</v>
      </c>
      <c r="B1142" s="13" t="s">
        <v>1459</v>
      </c>
      <c r="C1142" s="20" t="n">
        <v>46010</v>
      </c>
      <c r="D1142" s="20" t="n">
        <v>46012</v>
      </c>
      <c r="E1142" s="13" t="s">
        <v>184</v>
      </c>
      <c r="F1142" s="13" t="s">
        <v>286</v>
      </c>
      <c r="G1142" s="13" t="s">
        <v>177</v>
      </c>
      <c r="H1142" s="13" t="s">
        <v>153</v>
      </c>
      <c r="I1142" s="15" t="s">
        <v>236</v>
      </c>
      <c r="J1142" s="15" t="s">
        <v>158</v>
      </c>
      <c r="K1142" s="15" t="s">
        <v>159</v>
      </c>
      <c r="L1142" s="15" t="s">
        <v>248</v>
      </c>
      <c r="M1142" s="21" t="n">
        <v>7</v>
      </c>
      <c r="N1142" s="22" t="n">
        <v>165</v>
      </c>
      <c r="O1142" s="22" t="n">
        <v>78</v>
      </c>
      <c r="P1142" s="22" t="n">
        <f aca="false">ROUND(M1142*N1142*(1-T1142),2)</f>
        <v>1155</v>
      </c>
      <c r="Q1142" s="22" t="n">
        <f aca="false">ROUND(M1142*O1142,2)</f>
        <v>546</v>
      </c>
      <c r="R1142" s="22" t="n">
        <f aca="false">P1142-Q1142</f>
        <v>609</v>
      </c>
      <c r="S1142" s="23" t="n">
        <f aca="false">IF(P1142=0,0,R1142/P1142)</f>
        <v>0.527272727272727</v>
      </c>
      <c r="T1142" s="23" t="n">
        <v>0</v>
      </c>
    </row>
    <row r="1143" customFormat="false" ht="15" hidden="false" customHeight="false" outlineLevel="0" collapsed="false">
      <c r="A1143" s="24" t="n">
        <v>1142</v>
      </c>
      <c r="B1143" s="9" t="s">
        <v>1460</v>
      </c>
      <c r="C1143" s="25" t="n">
        <v>46010</v>
      </c>
      <c r="D1143" s="25" t="n">
        <v>46015</v>
      </c>
      <c r="E1143" s="9" t="s">
        <v>150</v>
      </c>
      <c r="F1143" s="9" t="s">
        <v>405</v>
      </c>
      <c r="G1143" s="9" t="s">
        <v>177</v>
      </c>
      <c r="H1143" s="9" t="s">
        <v>153</v>
      </c>
      <c r="I1143" s="17" t="s">
        <v>163</v>
      </c>
      <c r="J1143" s="17" t="s">
        <v>172</v>
      </c>
      <c r="K1143" s="17" t="s">
        <v>173</v>
      </c>
      <c r="L1143" s="17" t="s">
        <v>174</v>
      </c>
      <c r="M1143" s="26" t="n">
        <v>5</v>
      </c>
      <c r="N1143" s="27" t="n">
        <v>64</v>
      </c>
      <c r="O1143" s="27" t="n">
        <v>49</v>
      </c>
      <c r="P1143" s="27" t="n">
        <f aca="false">ROUND(M1143*N1143*(1-T1143),2)</f>
        <v>240</v>
      </c>
      <c r="Q1143" s="27" t="n">
        <f aca="false">ROUND(M1143*O1143,2)</f>
        <v>245</v>
      </c>
      <c r="R1143" s="27" t="n">
        <f aca="false">P1143-Q1143</f>
        <v>-5</v>
      </c>
      <c r="S1143" s="28" t="n">
        <f aca="false">IF(P1143=0,0,R1143/P1143)</f>
        <v>-0.0208333333333333</v>
      </c>
      <c r="T1143" s="28" t="n">
        <v>0.25</v>
      </c>
    </row>
    <row r="1144" customFormat="false" ht="15" hidden="false" customHeight="false" outlineLevel="0" collapsed="false">
      <c r="A1144" s="19" t="n">
        <v>1143</v>
      </c>
      <c r="B1144" s="13" t="s">
        <v>1461</v>
      </c>
      <c r="C1144" s="20" t="n">
        <v>46010</v>
      </c>
      <c r="D1144" s="20" t="n">
        <v>46012</v>
      </c>
      <c r="E1144" s="13" t="s">
        <v>167</v>
      </c>
      <c r="F1144" s="13" t="s">
        <v>388</v>
      </c>
      <c r="G1144" s="13" t="s">
        <v>177</v>
      </c>
      <c r="H1144" s="13" t="s">
        <v>208</v>
      </c>
      <c r="I1144" s="15" t="s">
        <v>247</v>
      </c>
      <c r="J1144" s="15" t="s">
        <v>155</v>
      </c>
      <c r="K1144" s="15" t="s">
        <v>156</v>
      </c>
      <c r="L1144" s="15" t="s">
        <v>157</v>
      </c>
      <c r="M1144" s="21" t="n">
        <v>3</v>
      </c>
      <c r="N1144" s="22" t="n">
        <v>295</v>
      </c>
      <c r="O1144" s="22" t="n">
        <v>235</v>
      </c>
      <c r="P1144" s="22" t="n">
        <f aca="false">ROUND(M1144*N1144*(1-T1144),2)</f>
        <v>663.75</v>
      </c>
      <c r="Q1144" s="22" t="n">
        <f aca="false">ROUND(M1144*O1144,2)</f>
        <v>705</v>
      </c>
      <c r="R1144" s="22" t="n">
        <f aca="false">P1144-Q1144</f>
        <v>-41.25</v>
      </c>
      <c r="S1144" s="23" t="n">
        <f aca="false">IF(P1144=0,0,R1144/P1144)</f>
        <v>-0.0621468926553672</v>
      </c>
      <c r="T1144" s="23" t="n">
        <v>0.25</v>
      </c>
    </row>
    <row r="1145" customFormat="false" ht="15" hidden="false" customHeight="false" outlineLevel="0" collapsed="false">
      <c r="A1145" s="24" t="n">
        <v>1144</v>
      </c>
      <c r="B1145" s="9" t="s">
        <v>1462</v>
      </c>
      <c r="C1145" s="25" t="n">
        <v>46010</v>
      </c>
      <c r="D1145" s="25" t="n">
        <v>46012</v>
      </c>
      <c r="E1145" s="9" t="s">
        <v>184</v>
      </c>
      <c r="F1145" s="9" t="s">
        <v>756</v>
      </c>
      <c r="G1145" s="9" t="s">
        <v>177</v>
      </c>
      <c r="H1145" s="9" t="s">
        <v>153</v>
      </c>
      <c r="I1145" s="17" t="s">
        <v>181</v>
      </c>
      <c r="J1145" s="17" t="s">
        <v>158</v>
      </c>
      <c r="K1145" s="17" t="s">
        <v>199</v>
      </c>
      <c r="L1145" s="17" t="s">
        <v>259</v>
      </c>
      <c r="M1145" s="26" t="n">
        <v>2</v>
      </c>
      <c r="N1145" s="27" t="n">
        <v>320</v>
      </c>
      <c r="O1145" s="27" t="n">
        <v>185</v>
      </c>
      <c r="P1145" s="27" t="n">
        <f aca="false">ROUND(M1145*N1145*(1-T1145),2)</f>
        <v>640</v>
      </c>
      <c r="Q1145" s="27" t="n">
        <f aca="false">ROUND(M1145*O1145,2)</f>
        <v>370</v>
      </c>
      <c r="R1145" s="27" t="n">
        <f aca="false">P1145-Q1145</f>
        <v>270</v>
      </c>
      <c r="S1145" s="28" t="n">
        <f aca="false">IF(P1145=0,0,R1145/P1145)</f>
        <v>0.421875</v>
      </c>
      <c r="T1145" s="28" t="n">
        <v>0</v>
      </c>
    </row>
    <row r="1146" customFormat="false" ht="15" hidden="false" customHeight="false" outlineLevel="0" collapsed="false">
      <c r="A1146" s="19" t="n">
        <v>1145</v>
      </c>
      <c r="B1146" s="13" t="s">
        <v>1463</v>
      </c>
      <c r="C1146" s="20" t="n">
        <v>46010</v>
      </c>
      <c r="D1146" s="20" t="n">
        <v>46012</v>
      </c>
      <c r="E1146" s="13" t="s">
        <v>184</v>
      </c>
      <c r="F1146" s="13" t="s">
        <v>309</v>
      </c>
      <c r="G1146" s="13" t="s">
        <v>169</v>
      </c>
      <c r="H1146" s="13" t="s">
        <v>153</v>
      </c>
      <c r="I1146" s="15" t="s">
        <v>154</v>
      </c>
      <c r="J1146" s="15" t="s">
        <v>155</v>
      </c>
      <c r="K1146" s="15" t="s">
        <v>288</v>
      </c>
      <c r="L1146" s="15" t="s">
        <v>289</v>
      </c>
      <c r="M1146" s="21" t="n">
        <v>5</v>
      </c>
      <c r="N1146" s="22" t="n">
        <v>185</v>
      </c>
      <c r="O1146" s="22" t="n">
        <v>110</v>
      </c>
      <c r="P1146" s="22" t="n">
        <f aca="false">ROUND(M1146*N1146*(1-T1146),2)</f>
        <v>832.5</v>
      </c>
      <c r="Q1146" s="22" t="n">
        <f aca="false">ROUND(M1146*O1146,2)</f>
        <v>550</v>
      </c>
      <c r="R1146" s="22" t="n">
        <f aca="false">P1146-Q1146</f>
        <v>282.5</v>
      </c>
      <c r="S1146" s="23" t="n">
        <f aca="false">IF(P1146=0,0,R1146/P1146)</f>
        <v>0.339339339339339</v>
      </c>
      <c r="T1146" s="23" t="n">
        <v>0.1</v>
      </c>
    </row>
    <row r="1147" customFormat="false" ht="15" hidden="false" customHeight="false" outlineLevel="0" collapsed="false">
      <c r="A1147" s="24" t="n">
        <v>1146</v>
      </c>
      <c r="B1147" s="9" t="s">
        <v>1464</v>
      </c>
      <c r="C1147" s="25" t="n">
        <v>46011</v>
      </c>
      <c r="D1147" s="25" t="n">
        <v>46013</v>
      </c>
      <c r="E1147" s="9" t="s">
        <v>184</v>
      </c>
      <c r="F1147" s="9" t="s">
        <v>641</v>
      </c>
      <c r="G1147" s="9" t="s">
        <v>152</v>
      </c>
      <c r="H1147" s="9" t="s">
        <v>170</v>
      </c>
      <c r="I1147" s="17" t="s">
        <v>451</v>
      </c>
      <c r="J1147" s="17" t="s">
        <v>172</v>
      </c>
      <c r="K1147" s="17" t="s">
        <v>204</v>
      </c>
      <c r="L1147" s="17" t="s">
        <v>205</v>
      </c>
      <c r="M1147" s="26" t="n">
        <v>5</v>
      </c>
      <c r="N1147" s="27" t="n">
        <v>195</v>
      </c>
      <c r="O1147" s="27" t="n">
        <v>122</v>
      </c>
      <c r="P1147" s="27" t="n">
        <f aca="false">ROUND(M1147*N1147*(1-T1147),2)</f>
        <v>975</v>
      </c>
      <c r="Q1147" s="27" t="n">
        <f aca="false">ROUND(M1147*O1147,2)</f>
        <v>610</v>
      </c>
      <c r="R1147" s="27" t="n">
        <f aca="false">P1147-Q1147</f>
        <v>365</v>
      </c>
      <c r="S1147" s="28" t="n">
        <f aca="false">IF(P1147=0,0,R1147/P1147)</f>
        <v>0.374358974358974</v>
      </c>
      <c r="T1147" s="28" t="n">
        <v>0</v>
      </c>
    </row>
    <row r="1148" customFormat="false" ht="15" hidden="false" customHeight="false" outlineLevel="0" collapsed="false">
      <c r="A1148" s="19" t="n">
        <v>1147</v>
      </c>
      <c r="B1148" s="13" t="s">
        <v>1465</v>
      </c>
      <c r="C1148" s="20" t="n">
        <v>46011</v>
      </c>
      <c r="D1148" s="20" t="n">
        <v>46014</v>
      </c>
      <c r="E1148" s="13" t="s">
        <v>167</v>
      </c>
      <c r="F1148" s="13" t="s">
        <v>565</v>
      </c>
      <c r="G1148" s="13" t="s">
        <v>152</v>
      </c>
      <c r="H1148" s="13" t="s">
        <v>153</v>
      </c>
      <c r="I1148" s="15" t="s">
        <v>233</v>
      </c>
      <c r="J1148" s="15" t="s">
        <v>158</v>
      </c>
      <c r="K1148" s="15" t="s">
        <v>159</v>
      </c>
      <c r="L1148" s="15" t="s">
        <v>248</v>
      </c>
      <c r="M1148" s="21" t="n">
        <v>2</v>
      </c>
      <c r="N1148" s="22" t="n">
        <v>165</v>
      </c>
      <c r="O1148" s="22" t="n">
        <v>78</v>
      </c>
      <c r="P1148" s="22" t="n">
        <f aca="false">ROUND(M1148*N1148*(1-T1148),2)</f>
        <v>330</v>
      </c>
      <c r="Q1148" s="22" t="n">
        <f aca="false">ROUND(M1148*O1148,2)</f>
        <v>156</v>
      </c>
      <c r="R1148" s="22" t="n">
        <f aca="false">P1148-Q1148</f>
        <v>174</v>
      </c>
      <c r="S1148" s="23" t="n">
        <f aca="false">IF(P1148=0,0,R1148/P1148)</f>
        <v>0.527272727272727</v>
      </c>
      <c r="T1148" s="23" t="n">
        <v>0</v>
      </c>
    </row>
    <row r="1149" customFormat="false" ht="15" hidden="false" customHeight="false" outlineLevel="0" collapsed="false">
      <c r="A1149" s="24" t="n">
        <v>1148</v>
      </c>
      <c r="B1149" s="9" t="s">
        <v>1466</v>
      </c>
      <c r="C1149" s="25" t="n">
        <v>46011</v>
      </c>
      <c r="D1149" s="25" t="n">
        <v>46013</v>
      </c>
      <c r="E1149" s="9" t="s">
        <v>184</v>
      </c>
      <c r="F1149" s="9" t="s">
        <v>841</v>
      </c>
      <c r="G1149" s="9" t="s">
        <v>169</v>
      </c>
      <c r="H1149" s="9" t="s">
        <v>170</v>
      </c>
      <c r="I1149" s="17" t="s">
        <v>171</v>
      </c>
      <c r="J1149" s="17" t="s">
        <v>158</v>
      </c>
      <c r="K1149" s="17" t="s">
        <v>199</v>
      </c>
      <c r="L1149" s="17" t="s">
        <v>200</v>
      </c>
      <c r="M1149" s="26" t="n">
        <v>4</v>
      </c>
      <c r="N1149" s="27" t="n">
        <v>449</v>
      </c>
      <c r="O1149" s="27" t="n">
        <v>275</v>
      </c>
      <c r="P1149" s="27" t="n">
        <f aca="false">ROUND(M1149*N1149*(1-T1149),2)</f>
        <v>1616.4</v>
      </c>
      <c r="Q1149" s="27" t="n">
        <f aca="false">ROUND(M1149*O1149,2)</f>
        <v>1100</v>
      </c>
      <c r="R1149" s="27" t="n">
        <f aca="false">P1149-Q1149</f>
        <v>516.4</v>
      </c>
      <c r="S1149" s="28" t="n">
        <f aca="false">IF(P1149=0,0,R1149/P1149)</f>
        <v>0.319475377381836</v>
      </c>
      <c r="T1149" s="28" t="n">
        <v>0.1</v>
      </c>
    </row>
    <row r="1150" customFormat="false" ht="15" hidden="false" customHeight="false" outlineLevel="0" collapsed="false">
      <c r="A1150" s="19" t="n">
        <v>1149</v>
      </c>
      <c r="B1150" s="13" t="s">
        <v>1467</v>
      </c>
      <c r="C1150" s="20" t="n">
        <v>46012</v>
      </c>
      <c r="D1150" s="20" t="n">
        <v>46017</v>
      </c>
      <c r="E1150" s="13" t="s">
        <v>150</v>
      </c>
      <c r="F1150" s="13" t="s">
        <v>1468</v>
      </c>
      <c r="G1150" s="13" t="s">
        <v>177</v>
      </c>
      <c r="H1150" s="13" t="s">
        <v>170</v>
      </c>
      <c r="I1150" s="15" t="s">
        <v>229</v>
      </c>
      <c r="J1150" s="15" t="s">
        <v>155</v>
      </c>
      <c r="K1150" s="15" t="s">
        <v>164</v>
      </c>
      <c r="L1150" s="15" t="s">
        <v>257</v>
      </c>
      <c r="M1150" s="21" t="n">
        <v>6</v>
      </c>
      <c r="N1150" s="22" t="n">
        <v>560</v>
      </c>
      <c r="O1150" s="22" t="n">
        <v>445</v>
      </c>
      <c r="P1150" s="22" t="n">
        <f aca="false">ROUND(M1150*N1150*(1-T1150),2)</f>
        <v>2688</v>
      </c>
      <c r="Q1150" s="22" t="n">
        <f aca="false">ROUND(M1150*O1150,2)</f>
        <v>2670</v>
      </c>
      <c r="R1150" s="22" t="n">
        <f aca="false">P1150-Q1150</f>
        <v>18</v>
      </c>
      <c r="S1150" s="23" t="n">
        <f aca="false">IF(P1150=0,0,R1150/P1150)</f>
        <v>0.00669642857142857</v>
      </c>
      <c r="T1150" s="23" t="n">
        <v>0.2</v>
      </c>
    </row>
    <row r="1151" customFormat="false" ht="15" hidden="false" customHeight="false" outlineLevel="0" collapsed="false">
      <c r="A1151" s="24" t="n">
        <v>1150</v>
      </c>
      <c r="B1151" s="9" t="s">
        <v>1467</v>
      </c>
      <c r="C1151" s="25" t="n">
        <v>46012</v>
      </c>
      <c r="D1151" s="25" t="n">
        <v>46017</v>
      </c>
      <c r="E1151" s="9" t="s">
        <v>150</v>
      </c>
      <c r="F1151" s="9" t="s">
        <v>1468</v>
      </c>
      <c r="G1151" s="9" t="s">
        <v>177</v>
      </c>
      <c r="H1151" s="9" t="s">
        <v>170</v>
      </c>
      <c r="I1151" s="17" t="s">
        <v>229</v>
      </c>
      <c r="J1151" s="17" t="s">
        <v>158</v>
      </c>
      <c r="K1151" s="17" t="s">
        <v>243</v>
      </c>
      <c r="L1151" s="17" t="s">
        <v>244</v>
      </c>
      <c r="M1151" s="26" t="n">
        <v>5</v>
      </c>
      <c r="N1151" s="27" t="n">
        <v>980</v>
      </c>
      <c r="O1151" s="27" t="n">
        <v>610</v>
      </c>
      <c r="P1151" s="27" t="n">
        <f aca="false">ROUND(M1151*N1151*(1-T1151),2)</f>
        <v>4900</v>
      </c>
      <c r="Q1151" s="27" t="n">
        <f aca="false">ROUND(M1151*O1151,2)</f>
        <v>3050</v>
      </c>
      <c r="R1151" s="27" t="n">
        <f aca="false">P1151-Q1151</f>
        <v>1850</v>
      </c>
      <c r="S1151" s="28" t="n">
        <f aca="false">IF(P1151=0,0,R1151/P1151)</f>
        <v>0.377551020408163</v>
      </c>
      <c r="T1151" s="28" t="n">
        <v>0</v>
      </c>
    </row>
    <row r="1152" customFormat="false" ht="15" hidden="false" customHeight="false" outlineLevel="0" collapsed="false">
      <c r="A1152" s="19" t="n">
        <v>1151</v>
      </c>
      <c r="B1152" s="13" t="s">
        <v>1469</v>
      </c>
      <c r="C1152" s="20" t="n">
        <v>46012</v>
      </c>
      <c r="D1152" s="20" t="n">
        <v>46017</v>
      </c>
      <c r="E1152" s="13" t="s">
        <v>150</v>
      </c>
      <c r="F1152" s="13" t="s">
        <v>453</v>
      </c>
      <c r="G1152" s="13" t="s">
        <v>177</v>
      </c>
      <c r="H1152" s="13" t="s">
        <v>153</v>
      </c>
      <c r="I1152" s="15" t="s">
        <v>163</v>
      </c>
      <c r="J1152" s="15" t="s">
        <v>155</v>
      </c>
      <c r="K1152" s="15" t="s">
        <v>288</v>
      </c>
      <c r="L1152" s="15" t="s">
        <v>312</v>
      </c>
      <c r="M1152" s="21" t="n">
        <v>1</v>
      </c>
      <c r="N1152" s="22" t="n">
        <v>75</v>
      </c>
      <c r="O1152" s="22" t="n">
        <v>38</v>
      </c>
      <c r="P1152" s="22" t="n">
        <f aca="false">ROUND(M1152*N1152*(1-T1152),2)</f>
        <v>75</v>
      </c>
      <c r="Q1152" s="22" t="n">
        <f aca="false">ROUND(M1152*O1152,2)</f>
        <v>38</v>
      </c>
      <c r="R1152" s="22" t="n">
        <f aca="false">P1152-Q1152</f>
        <v>37</v>
      </c>
      <c r="S1152" s="23" t="n">
        <f aca="false">IF(P1152=0,0,R1152/P1152)</f>
        <v>0.493333333333333</v>
      </c>
      <c r="T1152" s="23" t="n">
        <v>0</v>
      </c>
    </row>
    <row r="1153" customFormat="false" ht="15" hidden="false" customHeight="false" outlineLevel="0" collapsed="false">
      <c r="A1153" s="24" t="n">
        <v>1152</v>
      </c>
      <c r="B1153" s="9" t="s">
        <v>1470</v>
      </c>
      <c r="C1153" s="25" t="n">
        <v>46012</v>
      </c>
      <c r="D1153" s="25" t="n">
        <v>46016</v>
      </c>
      <c r="E1153" s="9" t="s">
        <v>150</v>
      </c>
      <c r="F1153" s="9" t="s">
        <v>185</v>
      </c>
      <c r="G1153" s="9" t="s">
        <v>177</v>
      </c>
      <c r="H1153" s="9" t="s">
        <v>208</v>
      </c>
      <c r="I1153" s="17" t="s">
        <v>247</v>
      </c>
      <c r="J1153" s="17" t="s">
        <v>158</v>
      </c>
      <c r="K1153" s="17" t="s">
        <v>199</v>
      </c>
      <c r="L1153" s="17" t="s">
        <v>200</v>
      </c>
      <c r="M1153" s="26" t="n">
        <v>1</v>
      </c>
      <c r="N1153" s="27" t="n">
        <v>449</v>
      </c>
      <c r="O1153" s="27" t="n">
        <v>275</v>
      </c>
      <c r="P1153" s="27" t="n">
        <f aca="false">ROUND(M1153*N1153*(1-T1153),2)</f>
        <v>404.1</v>
      </c>
      <c r="Q1153" s="27" t="n">
        <f aca="false">ROUND(M1153*O1153,2)</f>
        <v>275</v>
      </c>
      <c r="R1153" s="27" t="n">
        <f aca="false">P1153-Q1153</f>
        <v>129.1</v>
      </c>
      <c r="S1153" s="28" t="n">
        <f aca="false">IF(P1153=0,0,R1153/P1153)</f>
        <v>0.319475377381836</v>
      </c>
      <c r="T1153" s="28" t="n">
        <v>0.1</v>
      </c>
    </row>
    <row r="1154" customFormat="false" ht="15" hidden="false" customHeight="false" outlineLevel="0" collapsed="false">
      <c r="A1154" s="19" t="n">
        <v>1153</v>
      </c>
      <c r="B1154" s="13" t="s">
        <v>1471</v>
      </c>
      <c r="C1154" s="20" t="n">
        <v>46012</v>
      </c>
      <c r="D1154" s="20" t="n">
        <v>46017</v>
      </c>
      <c r="E1154" s="13" t="s">
        <v>150</v>
      </c>
      <c r="F1154" s="13" t="s">
        <v>1472</v>
      </c>
      <c r="G1154" s="13" t="s">
        <v>177</v>
      </c>
      <c r="H1154" s="13" t="s">
        <v>170</v>
      </c>
      <c r="I1154" s="15" t="s">
        <v>229</v>
      </c>
      <c r="J1154" s="15" t="s">
        <v>158</v>
      </c>
      <c r="K1154" s="15" t="s">
        <v>159</v>
      </c>
      <c r="L1154" s="15" t="s">
        <v>160</v>
      </c>
      <c r="M1154" s="21" t="n">
        <v>5</v>
      </c>
      <c r="N1154" s="22" t="n">
        <v>389</v>
      </c>
      <c r="O1154" s="22" t="n">
        <v>235</v>
      </c>
      <c r="P1154" s="22" t="n">
        <f aca="false">ROUND(M1154*N1154*(1-T1154),2)</f>
        <v>1847.75</v>
      </c>
      <c r="Q1154" s="22" t="n">
        <f aca="false">ROUND(M1154*O1154,2)</f>
        <v>1175</v>
      </c>
      <c r="R1154" s="22" t="n">
        <f aca="false">P1154-Q1154</f>
        <v>672.75</v>
      </c>
      <c r="S1154" s="23" t="n">
        <f aca="false">IF(P1154=0,0,R1154/P1154)</f>
        <v>0.364091462589636</v>
      </c>
      <c r="T1154" s="23" t="n">
        <v>0.05</v>
      </c>
    </row>
    <row r="1155" customFormat="false" ht="15" hidden="false" customHeight="false" outlineLevel="0" collapsed="false">
      <c r="A1155" s="24" t="n">
        <v>1154</v>
      </c>
      <c r="B1155" s="9" t="s">
        <v>1473</v>
      </c>
      <c r="C1155" s="25" t="n">
        <v>46012</v>
      </c>
      <c r="D1155" s="25" t="n">
        <v>46017</v>
      </c>
      <c r="E1155" s="9" t="s">
        <v>150</v>
      </c>
      <c r="F1155" s="9" t="s">
        <v>1263</v>
      </c>
      <c r="G1155" s="9" t="s">
        <v>177</v>
      </c>
      <c r="H1155" s="9" t="s">
        <v>186</v>
      </c>
      <c r="I1155" s="17" t="s">
        <v>214</v>
      </c>
      <c r="J1155" s="17" t="s">
        <v>155</v>
      </c>
      <c r="K1155" s="17" t="s">
        <v>288</v>
      </c>
      <c r="L1155" s="17" t="s">
        <v>289</v>
      </c>
      <c r="M1155" s="26" t="n">
        <v>2</v>
      </c>
      <c r="N1155" s="27" t="n">
        <v>185</v>
      </c>
      <c r="O1155" s="27" t="n">
        <v>110</v>
      </c>
      <c r="P1155" s="27" t="n">
        <f aca="false">ROUND(M1155*N1155*(1-T1155),2)</f>
        <v>351.5</v>
      </c>
      <c r="Q1155" s="27" t="n">
        <f aca="false">ROUND(M1155*O1155,2)</f>
        <v>220</v>
      </c>
      <c r="R1155" s="27" t="n">
        <f aca="false">P1155-Q1155</f>
        <v>131.5</v>
      </c>
      <c r="S1155" s="28" t="n">
        <f aca="false">IF(P1155=0,0,R1155/P1155)</f>
        <v>0.374110953058322</v>
      </c>
      <c r="T1155" s="28" t="n">
        <v>0.05</v>
      </c>
    </row>
    <row r="1156" customFormat="false" ht="15" hidden="false" customHeight="false" outlineLevel="0" collapsed="false">
      <c r="A1156" s="19" t="n">
        <v>1155</v>
      </c>
      <c r="B1156" s="13" t="s">
        <v>1474</v>
      </c>
      <c r="C1156" s="20" t="n">
        <v>46013</v>
      </c>
      <c r="D1156" s="20" t="n">
        <v>46015</v>
      </c>
      <c r="E1156" s="13" t="s">
        <v>184</v>
      </c>
      <c r="F1156" s="13" t="s">
        <v>338</v>
      </c>
      <c r="G1156" s="13" t="s">
        <v>169</v>
      </c>
      <c r="H1156" s="13" t="s">
        <v>208</v>
      </c>
      <c r="I1156" s="15" t="s">
        <v>242</v>
      </c>
      <c r="J1156" s="15" t="s">
        <v>172</v>
      </c>
      <c r="K1156" s="15" t="s">
        <v>204</v>
      </c>
      <c r="L1156" s="15" t="s">
        <v>205</v>
      </c>
      <c r="M1156" s="21" t="n">
        <v>4</v>
      </c>
      <c r="N1156" s="22" t="n">
        <v>195</v>
      </c>
      <c r="O1156" s="22" t="n">
        <v>122</v>
      </c>
      <c r="P1156" s="22" t="n">
        <f aca="false">ROUND(M1156*N1156*(1-T1156),2)</f>
        <v>624</v>
      </c>
      <c r="Q1156" s="22" t="n">
        <f aca="false">ROUND(M1156*O1156,2)</f>
        <v>488</v>
      </c>
      <c r="R1156" s="22" t="n">
        <f aca="false">P1156-Q1156</f>
        <v>136</v>
      </c>
      <c r="S1156" s="23" t="n">
        <f aca="false">IF(P1156=0,0,R1156/P1156)</f>
        <v>0.217948717948718</v>
      </c>
      <c r="T1156" s="23" t="n">
        <v>0.2</v>
      </c>
    </row>
    <row r="1157" customFormat="false" ht="15" hidden="false" customHeight="false" outlineLevel="0" collapsed="false">
      <c r="A1157" s="24" t="n">
        <v>1156</v>
      </c>
      <c r="B1157" s="9" t="s">
        <v>1474</v>
      </c>
      <c r="C1157" s="25" t="n">
        <v>46013</v>
      </c>
      <c r="D1157" s="25" t="n">
        <v>46015</v>
      </c>
      <c r="E1157" s="9" t="s">
        <v>184</v>
      </c>
      <c r="F1157" s="9" t="s">
        <v>338</v>
      </c>
      <c r="G1157" s="9" t="s">
        <v>169</v>
      </c>
      <c r="H1157" s="9" t="s">
        <v>208</v>
      </c>
      <c r="I1157" s="17" t="s">
        <v>242</v>
      </c>
      <c r="J1157" s="17" t="s">
        <v>158</v>
      </c>
      <c r="K1157" s="17" t="s">
        <v>199</v>
      </c>
      <c r="L1157" s="17" t="s">
        <v>259</v>
      </c>
      <c r="M1157" s="26" t="n">
        <v>3</v>
      </c>
      <c r="N1157" s="27" t="n">
        <v>320</v>
      </c>
      <c r="O1157" s="27" t="n">
        <v>185</v>
      </c>
      <c r="P1157" s="27" t="n">
        <f aca="false">ROUND(M1157*N1157*(1-T1157),2)</f>
        <v>960</v>
      </c>
      <c r="Q1157" s="27" t="n">
        <f aca="false">ROUND(M1157*O1157,2)</f>
        <v>555</v>
      </c>
      <c r="R1157" s="27" t="n">
        <f aca="false">P1157-Q1157</f>
        <v>405</v>
      </c>
      <c r="S1157" s="28" t="n">
        <f aca="false">IF(P1157=0,0,R1157/P1157)</f>
        <v>0.421875</v>
      </c>
      <c r="T1157" s="28" t="n">
        <v>0</v>
      </c>
    </row>
    <row r="1158" customFormat="false" ht="15" hidden="false" customHeight="false" outlineLevel="0" collapsed="false">
      <c r="A1158" s="19" t="n">
        <v>1157</v>
      </c>
      <c r="B1158" s="13" t="s">
        <v>1475</v>
      </c>
      <c r="C1158" s="20" t="n">
        <v>46013</v>
      </c>
      <c r="D1158" s="20" t="n">
        <v>46015</v>
      </c>
      <c r="E1158" s="13" t="s">
        <v>167</v>
      </c>
      <c r="F1158" s="13" t="s">
        <v>412</v>
      </c>
      <c r="G1158" s="13" t="s">
        <v>177</v>
      </c>
      <c r="H1158" s="13" t="s">
        <v>153</v>
      </c>
      <c r="I1158" s="15" t="s">
        <v>233</v>
      </c>
      <c r="J1158" s="15" t="s">
        <v>155</v>
      </c>
      <c r="K1158" s="15" t="s">
        <v>164</v>
      </c>
      <c r="L1158" s="15" t="s">
        <v>165</v>
      </c>
      <c r="M1158" s="21" t="n">
        <v>1</v>
      </c>
      <c r="N1158" s="22" t="n">
        <v>920</v>
      </c>
      <c r="O1158" s="22" t="n">
        <v>760</v>
      </c>
      <c r="P1158" s="22" t="n">
        <f aca="false">ROUND(M1158*N1158*(1-T1158),2)</f>
        <v>690</v>
      </c>
      <c r="Q1158" s="22" t="n">
        <f aca="false">ROUND(M1158*O1158,2)</f>
        <v>760</v>
      </c>
      <c r="R1158" s="22" t="n">
        <f aca="false">P1158-Q1158</f>
        <v>-70</v>
      </c>
      <c r="S1158" s="23" t="n">
        <f aca="false">IF(P1158=0,0,R1158/P1158)</f>
        <v>-0.101449275362319</v>
      </c>
      <c r="T1158" s="23" t="n">
        <v>0.25</v>
      </c>
    </row>
    <row r="1159" customFormat="false" ht="15" hidden="false" customHeight="false" outlineLevel="0" collapsed="false">
      <c r="A1159" s="24" t="n">
        <v>1158</v>
      </c>
      <c r="B1159" s="9" t="s">
        <v>1475</v>
      </c>
      <c r="C1159" s="25" t="n">
        <v>46013</v>
      </c>
      <c r="D1159" s="25" t="n">
        <v>46015</v>
      </c>
      <c r="E1159" s="9" t="s">
        <v>167</v>
      </c>
      <c r="F1159" s="9" t="s">
        <v>412</v>
      </c>
      <c r="G1159" s="9" t="s">
        <v>177</v>
      </c>
      <c r="H1159" s="9" t="s">
        <v>153</v>
      </c>
      <c r="I1159" s="17" t="s">
        <v>233</v>
      </c>
      <c r="J1159" s="17" t="s">
        <v>158</v>
      </c>
      <c r="K1159" s="17" t="s">
        <v>159</v>
      </c>
      <c r="L1159" s="17" t="s">
        <v>248</v>
      </c>
      <c r="M1159" s="26" t="n">
        <v>6</v>
      </c>
      <c r="N1159" s="27" t="n">
        <v>165</v>
      </c>
      <c r="O1159" s="27" t="n">
        <v>78</v>
      </c>
      <c r="P1159" s="27" t="n">
        <f aca="false">ROUND(M1159*N1159*(1-T1159),2)</f>
        <v>990</v>
      </c>
      <c r="Q1159" s="27" t="n">
        <f aca="false">ROUND(M1159*O1159,2)</f>
        <v>468</v>
      </c>
      <c r="R1159" s="27" t="n">
        <f aca="false">P1159-Q1159</f>
        <v>522</v>
      </c>
      <c r="S1159" s="28" t="n">
        <f aca="false">IF(P1159=0,0,R1159/P1159)</f>
        <v>0.527272727272727</v>
      </c>
      <c r="T1159" s="28" t="n">
        <v>0</v>
      </c>
    </row>
    <row r="1160" customFormat="false" ht="15" hidden="false" customHeight="false" outlineLevel="0" collapsed="false">
      <c r="A1160" s="19" t="n">
        <v>1159</v>
      </c>
      <c r="B1160" s="13" t="s">
        <v>1476</v>
      </c>
      <c r="C1160" s="20" t="n">
        <v>46013</v>
      </c>
      <c r="D1160" s="20" t="n">
        <v>46015</v>
      </c>
      <c r="E1160" s="13" t="s">
        <v>167</v>
      </c>
      <c r="F1160" s="13" t="s">
        <v>588</v>
      </c>
      <c r="G1160" s="13" t="s">
        <v>169</v>
      </c>
      <c r="H1160" s="13" t="s">
        <v>153</v>
      </c>
      <c r="I1160" s="15" t="s">
        <v>154</v>
      </c>
      <c r="J1160" s="15" t="s">
        <v>158</v>
      </c>
      <c r="K1160" s="15" t="s">
        <v>199</v>
      </c>
      <c r="L1160" s="15" t="s">
        <v>200</v>
      </c>
      <c r="M1160" s="21" t="n">
        <v>2</v>
      </c>
      <c r="N1160" s="22" t="n">
        <v>449</v>
      </c>
      <c r="O1160" s="22" t="n">
        <v>275</v>
      </c>
      <c r="P1160" s="22" t="n">
        <f aca="false">ROUND(M1160*N1160*(1-T1160),2)</f>
        <v>898</v>
      </c>
      <c r="Q1160" s="22" t="n">
        <f aca="false">ROUND(M1160*O1160,2)</f>
        <v>550</v>
      </c>
      <c r="R1160" s="22" t="n">
        <f aca="false">P1160-Q1160</f>
        <v>348</v>
      </c>
      <c r="S1160" s="23" t="n">
        <f aca="false">IF(P1160=0,0,R1160/P1160)</f>
        <v>0.387527839643653</v>
      </c>
      <c r="T1160" s="23" t="n">
        <v>0</v>
      </c>
    </row>
    <row r="1161" customFormat="false" ht="15" hidden="false" customHeight="false" outlineLevel="0" collapsed="false">
      <c r="A1161" s="24" t="n">
        <v>1160</v>
      </c>
      <c r="B1161" s="9" t="s">
        <v>1477</v>
      </c>
      <c r="C1161" s="25" t="n">
        <v>46013</v>
      </c>
      <c r="D1161" s="25" t="n">
        <v>46014</v>
      </c>
      <c r="E1161" s="9" t="s">
        <v>184</v>
      </c>
      <c r="F1161" s="9" t="s">
        <v>278</v>
      </c>
      <c r="G1161" s="9" t="s">
        <v>169</v>
      </c>
      <c r="H1161" s="9" t="s">
        <v>208</v>
      </c>
      <c r="I1161" s="17" t="s">
        <v>209</v>
      </c>
      <c r="J1161" s="17" t="s">
        <v>172</v>
      </c>
      <c r="K1161" s="17" t="s">
        <v>204</v>
      </c>
      <c r="L1161" s="17" t="s">
        <v>205</v>
      </c>
      <c r="M1161" s="26" t="n">
        <v>3</v>
      </c>
      <c r="N1161" s="27" t="n">
        <v>195</v>
      </c>
      <c r="O1161" s="27" t="n">
        <v>122</v>
      </c>
      <c r="P1161" s="27" t="n">
        <f aca="false">ROUND(M1161*N1161*(1-T1161),2)</f>
        <v>585</v>
      </c>
      <c r="Q1161" s="27" t="n">
        <f aca="false">ROUND(M1161*O1161,2)</f>
        <v>366</v>
      </c>
      <c r="R1161" s="27" t="n">
        <f aca="false">P1161-Q1161</f>
        <v>219</v>
      </c>
      <c r="S1161" s="28" t="n">
        <f aca="false">IF(P1161=0,0,R1161/P1161)</f>
        <v>0.374358974358974</v>
      </c>
      <c r="T1161" s="28" t="n">
        <v>0</v>
      </c>
    </row>
    <row r="1162" customFormat="false" ht="15" hidden="false" customHeight="false" outlineLevel="0" collapsed="false">
      <c r="A1162" s="19" t="n">
        <v>1161</v>
      </c>
      <c r="B1162" s="13" t="s">
        <v>1478</v>
      </c>
      <c r="C1162" s="20" t="n">
        <v>46014</v>
      </c>
      <c r="D1162" s="20" t="n">
        <v>46017</v>
      </c>
      <c r="E1162" s="13" t="s">
        <v>167</v>
      </c>
      <c r="F1162" s="13" t="s">
        <v>1237</v>
      </c>
      <c r="G1162" s="13" t="s">
        <v>177</v>
      </c>
      <c r="H1162" s="13" t="s">
        <v>153</v>
      </c>
      <c r="I1162" s="15" t="s">
        <v>236</v>
      </c>
      <c r="J1162" s="15" t="s">
        <v>158</v>
      </c>
      <c r="K1162" s="15" t="s">
        <v>199</v>
      </c>
      <c r="L1162" s="15" t="s">
        <v>266</v>
      </c>
      <c r="M1162" s="21" t="n">
        <v>5</v>
      </c>
      <c r="N1162" s="22" t="n">
        <v>899</v>
      </c>
      <c r="O1162" s="22" t="n">
        <v>540</v>
      </c>
      <c r="P1162" s="22" t="n">
        <f aca="false">ROUND(M1162*N1162*(1-T1162),2)</f>
        <v>4495</v>
      </c>
      <c r="Q1162" s="22" t="n">
        <f aca="false">ROUND(M1162*O1162,2)</f>
        <v>2700</v>
      </c>
      <c r="R1162" s="22" t="n">
        <f aca="false">P1162-Q1162</f>
        <v>1795</v>
      </c>
      <c r="S1162" s="23" t="n">
        <f aca="false">IF(P1162=0,0,R1162/P1162)</f>
        <v>0.399332591768632</v>
      </c>
      <c r="T1162" s="23" t="n">
        <v>0</v>
      </c>
    </row>
    <row r="1163" customFormat="false" ht="15" hidden="false" customHeight="false" outlineLevel="0" collapsed="false">
      <c r="A1163" s="24" t="n">
        <v>1162</v>
      </c>
      <c r="B1163" s="9" t="s">
        <v>1478</v>
      </c>
      <c r="C1163" s="25" t="n">
        <v>46014</v>
      </c>
      <c r="D1163" s="25" t="n">
        <v>46017</v>
      </c>
      <c r="E1163" s="9" t="s">
        <v>167</v>
      </c>
      <c r="F1163" s="9" t="s">
        <v>1237</v>
      </c>
      <c r="G1163" s="9" t="s">
        <v>177</v>
      </c>
      <c r="H1163" s="9" t="s">
        <v>153</v>
      </c>
      <c r="I1163" s="17" t="s">
        <v>236</v>
      </c>
      <c r="J1163" s="17" t="s">
        <v>158</v>
      </c>
      <c r="K1163" s="17" t="s">
        <v>210</v>
      </c>
      <c r="L1163" s="17" t="s">
        <v>265</v>
      </c>
      <c r="M1163" s="26" t="n">
        <v>3</v>
      </c>
      <c r="N1163" s="27" t="n">
        <v>790</v>
      </c>
      <c r="O1163" s="27" t="n">
        <v>645</v>
      </c>
      <c r="P1163" s="27" t="n">
        <f aca="false">ROUND(M1163*N1163*(1-T1163),2)</f>
        <v>1896</v>
      </c>
      <c r="Q1163" s="27" t="n">
        <f aca="false">ROUND(M1163*O1163,2)</f>
        <v>1935</v>
      </c>
      <c r="R1163" s="27" t="n">
        <f aca="false">P1163-Q1163</f>
        <v>-39</v>
      </c>
      <c r="S1163" s="28" t="n">
        <f aca="false">IF(P1163=0,0,R1163/P1163)</f>
        <v>-0.0205696202531646</v>
      </c>
      <c r="T1163" s="28" t="n">
        <v>0.2</v>
      </c>
    </row>
    <row r="1164" customFormat="false" ht="15" hidden="false" customHeight="false" outlineLevel="0" collapsed="false">
      <c r="A1164" s="19" t="n">
        <v>1163</v>
      </c>
      <c r="B1164" s="13" t="s">
        <v>1479</v>
      </c>
      <c r="C1164" s="20" t="n">
        <v>46014</v>
      </c>
      <c r="D1164" s="20" t="n">
        <v>46018</v>
      </c>
      <c r="E1164" s="13" t="s">
        <v>150</v>
      </c>
      <c r="F1164" s="13" t="s">
        <v>1154</v>
      </c>
      <c r="G1164" s="13" t="s">
        <v>177</v>
      </c>
      <c r="H1164" s="13" t="s">
        <v>153</v>
      </c>
      <c r="I1164" s="15" t="s">
        <v>154</v>
      </c>
      <c r="J1164" s="15" t="s">
        <v>172</v>
      </c>
      <c r="K1164" s="15" t="s">
        <v>173</v>
      </c>
      <c r="L1164" s="15" t="s">
        <v>174</v>
      </c>
      <c r="M1164" s="21" t="n">
        <v>1</v>
      </c>
      <c r="N1164" s="22" t="n">
        <v>64</v>
      </c>
      <c r="O1164" s="22" t="n">
        <v>49</v>
      </c>
      <c r="P1164" s="22" t="n">
        <f aca="false">ROUND(M1164*N1164*(1-T1164),2)</f>
        <v>51.2</v>
      </c>
      <c r="Q1164" s="22" t="n">
        <f aca="false">ROUND(M1164*O1164,2)</f>
        <v>49</v>
      </c>
      <c r="R1164" s="22" t="n">
        <f aca="false">P1164-Q1164</f>
        <v>2.2</v>
      </c>
      <c r="S1164" s="23" t="n">
        <f aca="false">IF(P1164=0,0,R1164/P1164)</f>
        <v>0.0429687500000001</v>
      </c>
      <c r="T1164" s="23" t="n">
        <v>0.2</v>
      </c>
    </row>
    <row r="1165" customFormat="false" ht="15" hidden="false" customHeight="false" outlineLevel="0" collapsed="false">
      <c r="A1165" s="24" t="n">
        <v>1164</v>
      </c>
      <c r="B1165" s="9" t="s">
        <v>1480</v>
      </c>
      <c r="C1165" s="25" t="n">
        <v>46014</v>
      </c>
      <c r="D1165" s="25" t="n">
        <v>46018</v>
      </c>
      <c r="E1165" s="9" t="s">
        <v>150</v>
      </c>
      <c r="F1165" s="9" t="s">
        <v>344</v>
      </c>
      <c r="G1165" s="9" t="s">
        <v>169</v>
      </c>
      <c r="H1165" s="9" t="s">
        <v>153</v>
      </c>
      <c r="I1165" s="17" t="s">
        <v>163</v>
      </c>
      <c r="J1165" s="17" t="s">
        <v>158</v>
      </c>
      <c r="K1165" s="17" t="s">
        <v>199</v>
      </c>
      <c r="L1165" s="17" t="s">
        <v>266</v>
      </c>
      <c r="M1165" s="26" t="n">
        <v>2</v>
      </c>
      <c r="N1165" s="27" t="n">
        <v>899</v>
      </c>
      <c r="O1165" s="27" t="n">
        <v>540</v>
      </c>
      <c r="P1165" s="27" t="n">
        <f aca="false">ROUND(M1165*N1165*(1-T1165),2)</f>
        <v>1798</v>
      </c>
      <c r="Q1165" s="27" t="n">
        <f aca="false">ROUND(M1165*O1165,2)</f>
        <v>1080</v>
      </c>
      <c r="R1165" s="27" t="n">
        <f aca="false">P1165-Q1165</f>
        <v>718</v>
      </c>
      <c r="S1165" s="28" t="n">
        <f aca="false">IF(P1165=0,0,R1165/P1165)</f>
        <v>0.399332591768632</v>
      </c>
      <c r="T1165" s="28" t="n">
        <v>0</v>
      </c>
    </row>
    <row r="1166" customFormat="false" ht="15" hidden="false" customHeight="false" outlineLevel="0" collapsed="false">
      <c r="A1166" s="19" t="n">
        <v>1165</v>
      </c>
      <c r="B1166" s="13" t="s">
        <v>1480</v>
      </c>
      <c r="C1166" s="20" t="n">
        <v>46014</v>
      </c>
      <c r="D1166" s="20" t="n">
        <v>46018</v>
      </c>
      <c r="E1166" s="13" t="s">
        <v>150</v>
      </c>
      <c r="F1166" s="13" t="s">
        <v>344</v>
      </c>
      <c r="G1166" s="13" t="s">
        <v>169</v>
      </c>
      <c r="H1166" s="13" t="s">
        <v>153</v>
      </c>
      <c r="I1166" s="15" t="s">
        <v>163</v>
      </c>
      <c r="J1166" s="15" t="s">
        <v>155</v>
      </c>
      <c r="K1166" s="15" t="s">
        <v>288</v>
      </c>
      <c r="L1166" s="15" t="s">
        <v>312</v>
      </c>
      <c r="M1166" s="21" t="n">
        <v>4</v>
      </c>
      <c r="N1166" s="22" t="n">
        <v>75</v>
      </c>
      <c r="O1166" s="22" t="n">
        <v>38</v>
      </c>
      <c r="P1166" s="22" t="n">
        <f aca="false">ROUND(M1166*N1166*(1-T1166),2)</f>
        <v>300</v>
      </c>
      <c r="Q1166" s="22" t="n">
        <f aca="false">ROUND(M1166*O1166,2)</f>
        <v>152</v>
      </c>
      <c r="R1166" s="22" t="n">
        <f aca="false">P1166-Q1166</f>
        <v>148</v>
      </c>
      <c r="S1166" s="23" t="n">
        <f aca="false">IF(P1166=0,0,R1166/P1166)</f>
        <v>0.493333333333333</v>
      </c>
      <c r="T1166" s="23" t="n">
        <v>0</v>
      </c>
    </row>
    <row r="1167" customFormat="false" ht="15" hidden="false" customHeight="false" outlineLevel="0" collapsed="false">
      <c r="A1167" s="24" t="n">
        <v>1166</v>
      </c>
      <c r="B1167" s="9" t="s">
        <v>1481</v>
      </c>
      <c r="C1167" s="25" t="n">
        <v>46014</v>
      </c>
      <c r="D1167" s="25" t="n">
        <v>46017</v>
      </c>
      <c r="E1167" s="9" t="s">
        <v>167</v>
      </c>
      <c r="F1167" s="9" t="s">
        <v>528</v>
      </c>
      <c r="G1167" s="9" t="s">
        <v>177</v>
      </c>
      <c r="H1167" s="9" t="s">
        <v>186</v>
      </c>
      <c r="I1167" s="17" t="s">
        <v>187</v>
      </c>
      <c r="J1167" s="17" t="s">
        <v>155</v>
      </c>
      <c r="K1167" s="17" t="s">
        <v>288</v>
      </c>
      <c r="L1167" s="17" t="s">
        <v>312</v>
      </c>
      <c r="M1167" s="26" t="n">
        <v>2</v>
      </c>
      <c r="N1167" s="27" t="n">
        <v>75</v>
      </c>
      <c r="O1167" s="27" t="n">
        <v>38</v>
      </c>
      <c r="P1167" s="27" t="n">
        <f aca="false">ROUND(M1167*N1167*(1-T1167),2)</f>
        <v>150</v>
      </c>
      <c r="Q1167" s="27" t="n">
        <f aca="false">ROUND(M1167*O1167,2)</f>
        <v>76</v>
      </c>
      <c r="R1167" s="27" t="n">
        <f aca="false">P1167-Q1167</f>
        <v>74</v>
      </c>
      <c r="S1167" s="28" t="n">
        <f aca="false">IF(P1167=0,0,R1167/P1167)</f>
        <v>0.493333333333333</v>
      </c>
      <c r="T1167" s="28" t="n">
        <v>0</v>
      </c>
    </row>
    <row r="1168" customFormat="false" ht="15" hidden="false" customHeight="false" outlineLevel="0" collapsed="false">
      <c r="A1168" s="19" t="n">
        <v>1167</v>
      </c>
      <c r="B1168" s="13" t="s">
        <v>1481</v>
      </c>
      <c r="C1168" s="20" t="n">
        <v>46014</v>
      </c>
      <c r="D1168" s="20" t="n">
        <v>46017</v>
      </c>
      <c r="E1168" s="13" t="s">
        <v>167</v>
      </c>
      <c r="F1168" s="13" t="s">
        <v>528</v>
      </c>
      <c r="G1168" s="13" t="s">
        <v>177</v>
      </c>
      <c r="H1168" s="13" t="s">
        <v>186</v>
      </c>
      <c r="I1168" s="15" t="s">
        <v>187</v>
      </c>
      <c r="J1168" s="15" t="s">
        <v>158</v>
      </c>
      <c r="K1168" s="15" t="s">
        <v>199</v>
      </c>
      <c r="L1168" s="15" t="s">
        <v>266</v>
      </c>
      <c r="M1168" s="21" t="n">
        <v>5</v>
      </c>
      <c r="N1168" s="22" t="n">
        <v>899</v>
      </c>
      <c r="O1168" s="22" t="n">
        <v>540</v>
      </c>
      <c r="P1168" s="22" t="n">
        <f aca="false">ROUND(M1168*N1168*(1-T1168),2)</f>
        <v>4270.25</v>
      </c>
      <c r="Q1168" s="22" t="n">
        <f aca="false">ROUND(M1168*O1168,2)</f>
        <v>2700</v>
      </c>
      <c r="R1168" s="22" t="n">
        <f aca="false">P1168-Q1168</f>
        <v>1570.25</v>
      </c>
      <c r="S1168" s="23" t="n">
        <f aca="false">IF(P1168=0,0,R1168/P1168)</f>
        <v>0.367718517651191</v>
      </c>
      <c r="T1168" s="23" t="n">
        <v>0.05</v>
      </c>
    </row>
    <row r="1169" customFormat="false" ht="15" hidden="false" customHeight="false" outlineLevel="0" collapsed="false">
      <c r="A1169" s="24" t="n">
        <v>1168</v>
      </c>
      <c r="B1169" s="9" t="s">
        <v>1482</v>
      </c>
      <c r="C1169" s="25" t="n">
        <v>46014</v>
      </c>
      <c r="D1169" s="25" t="n">
        <v>46014</v>
      </c>
      <c r="E1169" s="9" t="s">
        <v>179</v>
      </c>
      <c r="F1169" s="9" t="s">
        <v>378</v>
      </c>
      <c r="G1169" s="9" t="s">
        <v>177</v>
      </c>
      <c r="H1169" s="9" t="s">
        <v>153</v>
      </c>
      <c r="I1169" s="17" t="s">
        <v>154</v>
      </c>
      <c r="J1169" s="17" t="s">
        <v>172</v>
      </c>
      <c r="K1169" s="17" t="s">
        <v>204</v>
      </c>
      <c r="L1169" s="17" t="s">
        <v>205</v>
      </c>
      <c r="M1169" s="26" t="n">
        <v>3</v>
      </c>
      <c r="N1169" s="27" t="n">
        <v>195</v>
      </c>
      <c r="O1169" s="27" t="n">
        <v>122</v>
      </c>
      <c r="P1169" s="27" t="n">
        <f aca="false">ROUND(M1169*N1169*(1-T1169),2)</f>
        <v>585</v>
      </c>
      <c r="Q1169" s="27" t="n">
        <f aca="false">ROUND(M1169*O1169,2)</f>
        <v>366</v>
      </c>
      <c r="R1169" s="27" t="n">
        <f aca="false">P1169-Q1169</f>
        <v>219</v>
      </c>
      <c r="S1169" s="28" t="n">
        <f aca="false">IF(P1169=0,0,R1169/P1169)</f>
        <v>0.374358974358974</v>
      </c>
      <c r="T1169" s="28" t="n">
        <v>0</v>
      </c>
    </row>
    <row r="1170" customFormat="false" ht="15" hidden="false" customHeight="false" outlineLevel="0" collapsed="false">
      <c r="A1170" s="19" t="n">
        <v>1169</v>
      </c>
      <c r="B1170" s="13" t="s">
        <v>1483</v>
      </c>
      <c r="C1170" s="20" t="n">
        <v>46014</v>
      </c>
      <c r="D1170" s="20" t="n">
        <v>46017</v>
      </c>
      <c r="E1170" s="13" t="s">
        <v>167</v>
      </c>
      <c r="F1170" s="13" t="s">
        <v>803</v>
      </c>
      <c r="G1170" s="13" t="s">
        <v>169</v>
      </c>
      <c r="H1170" s="13" t="s">
        <v>153</v>
      </c>
      <c r="I1170" s="15" t="s">
        <v>181</v>
      </c>
      <c r="J1170" s="15" t="s">
        <v>172</v>
      </c>
      <c r="K1170" s="15" t="s">
        <v>173</v>
      </c>
      <c r="L1170" s="15" t="s">
        <v>174</v>
      </c>
      <c r="M1170" s="21" t="n">
        <v>1</v>
      </c>
      <c r="N1170" s="22" t="n">
        <v>64</v>
      </c>
      <c r="O1170" s="22" t="n">
        <v>49</v>
      </c>
      <c r="P1170" s="22" t="n">
        <f aca="false">ROUND(M1170*N1170*(1-T1170),2)</f>
        <v>44.8</v>
      </c>
      <c r="Q1170" s="22" t="n">
        <f aca="false">ROUND(M1170*O1170,2)</f>
        <v>49</v>
      </c>
      <c r="R1170" s="22" t="n">
        <f aca="false">P1170-Q1170</f>
        <v>-4.2</v>
      </c>
      <c r="S1170" s="23" t="n">
        <f aca="false">IF(P1170=0,0,R1170/P1170)</f>
        <v>-0.0937500000000001</v>
      </c>
      <c r="T1170" s="23" t="n">
        <v>0.3</v>
      </c>
    </row>
    <row r="1171" customFormat="false" ht="15" hidden="false" customHeight="false" outlineLevel="0" collapsed="false">
      <c r="A1171" s="24" t="n">
        <v>1170</v>
      </c>
      <c r="B1171" s="9" t="s">
        <v>1484</v>
      </c>
      <c r="C1171" s="25" t="n">
        <v>46014</v>
      </c>
      <c r="D1171" s="25" t="n">
        <v>46018</v>
      </c>
      <c r="E1171" s="9" t="s">
        <v>167</v>
      </c>
      <c r="F1171" s="9" t="s">
        <v>682</v>
      </c>
      <c r="G1171" s="9" t="s">
        <v>152</v>
      </c>
      <c r="H1171" s="9" t="s">
        <v>170</v>
      </c>
      <c r="I1171" s="17" t="s">
        <v>229</v>
      </c>
      <c r="J1171" s="17" t="s">
        <v>172</v>
      </c>
      <c r="K1171" s="17" t="s">
        <v>204</v>
      </c>
      <c r="L1171" s="17" t="s">
        <v>205</v>
      </c>
      <c r="M1171" s="26" t="n">
        <v>1</v>
      </c>
      <c r="N1171" s="27" t="n">
        <v>195</v>
      </c>
      <c r="O1171" s="27" t="n">
        <v>122</v>
      </c>
      <c r="P1171" s="27" t="n">
        <f aca="false">ROUND(M1171*N1171*(1-T1171),2)</f>
        <v>195</v>
      </c>
      <c r="Q1171" s="27" t="n">
        <f aca="false">ROUND(M1171*O1171,2)</f>
        <v>122</v>
      </c>
      <c r="R1171" s="27" t="n">
        <f aca="false">P1171-Q1171</f>
        <v>73</v>
      </c>
      <c r="S1171" s="28" t="n">
        <f aca="false">IF(P1171=0,0,R1171/P1171)</f>
        <v>0.374358974358974</v>
      </c>
      <c r="T1171" s="28" t="n">
        <v>0</v>
      </c>
    </row>
    <row r="1172" customFormat="false" ht="15" hidden="false" customHeight="false" outlineLevel="0" collapsed="false">
      <c r="A1172" s="19" t="n">
        <v>1171</v>
      </c>
      <c r="B1172" s="13" t="s">
        <v>1485</v>
      </c>
      <c r="C1172" s="20" t="n">
        <v>46015</v>
      </c>
      <c r="D1172" s="20" t="n">
        <v>46020</v>
      </c>
      <c r="E1172" s="13" t="s">
        <v>150</v>
      </c>
      <c r="F1172" s="13" t="s">
        <v>918</v>
      </c>
      <c r="G1172" s="13" t="s">
        <v>177</v>
      </c>
      <c r="H1172" s="13" t="s">
        <v>208</v>
      </c>
      <c r="I1172" s="15" t="s">
        <v>242</v>
      </c>
      <c r="J1172" s="15" t="s">
        <v>158</v>
      </c>
      <c r="K1172" s="15" t="s">
        <v>159</v>
      </c>
      <c r="L1172" s="15" t="s">
        <v>160</v>
      </c>
      <c r="M1172" s="21" t="n">
        <v>2</v>
      </c>
      <c r="N1172" s="22" t="n">
        <v>389</v>
      </c>
      <c r="O1172" s="22" t="n">
        <v>235</v>
      </c>
      <c r="P1172" s="22" t="n">
        <f aca="false">ROUND(M1172*N1172*(1-T1172),2)</f>
        <v>700.2</v>
      </c>
      <c r="Q1172" s="22" t="n">
        <f aca="false">ROUND(M1172*O1172,2)</f>
        <v>470</v>
      </c>
      <c r="R1172" s="22" t="n">
        <f aca="false">P1172-Q1172</f>
        <v>230.2</v>
      </c>
      <c r="S1172" s="23" t="n">
        <f aca="false">IF(P1172=0,0,R1172/P1172)</f>
        <v>0.328763210511283</v>
      </c>
      <c r="T1172" s="23" t="n">
        <v>0.1</v>
      </c>
    </row>
    <row r="1173" customFormat="false" ht="15" hidden="false" customHeight="false" outlineLevel="0" collapsed="false">
      <c r="A1173" s="24" t="n">
        <v>1172</v>
      </c>
      <c r="B1173" s="9" t="s">
        <v>1486</v>
      </c>
      <c r="C1173" s="25" t="n">
        <v>46016</v>
      </c>
      <c r="D1173" s="25" t="n">
        <v>46022</v>
      </c>
      <c r="E1173" s="9" t="s">
        <v>150</v>
      </c>
      <c r="F1173" s="9" t="s">
        <v>419</v>
      </c>
      <c r="G1173" s="9" t="s">
        <v>152</v>
      </c>
      <c r="H1173" s="9" t="s">
        <v>170</v>
      </c>
      <c r="I1173" s="17" t="s">
        <v>171</v>
      </c>
      <c r="J1173" s="17" t="s">
        <v>158</v>
      </c>
      <c r="K1173" s="17" t="s">
        <v>243</v>
      </c>
      <c r="L1173" s="17" t="s">
        <v>244</v>
      </c>
      <c r="M1173" s="26" t="n">
        <v>3</v>
      </c>
      <c r="N1173" s="27" t="n">
        <v>980</v>
      </c>
      <c r="O1173" s="27" t="n">
        <v>610</v>
      </c>
      <c r="P1173" s="27" t="n">
        <f aca="false">ROUND(M1173*N1173*(1-T1173),2)</f>
        <v>2793</v>
      </c>
      <c r="Q1173" s="27" t="n">
        <f aca="false">ROUND(M1173*O1173,2)</f>
        <v>1830</v>
      </c>
      <c r="R1173" s="27" t="n">
        <f aca="false">P1173-Q1173</f>
        <v>963</v>
      </c>
      <c r="S1173" s="28" t="n">
        <f aca="false">IF(P1173=0,0,R1173/P1173)</f>
        <v>0.344790547798067</v>
      </c>
      <c r="T1173" s="28" t="n">
        <v>0.05</v>
      </c>
    </row>
    <row r="1174" customFormat="false" ht="15" hidden="false" customHeight="false" outlineLevel="0" collapsed="false">
      <c r="A1174" s="19" t="n">
        <v>1173</v>
      </c>
      <c r="B1174" s="13" t="s">
        <v>1487</v>
      </c>
      <c r="C1174" s="20" t="n">
        <v>46016</v>
      </c>
      <c r="D1174" s="20" t="n">
        <v>46017</v>
      </c>
      <c r="E1174" s="13" t="s">
        <v>184</v>
      </c>
      <c r="F1174" s="13" t="s">
        <v>218</v>
      </c>
      <c r="G1174" s="13" t="s">
        <v>169</v>
      </c>
      <c r="H1174" s="13" t="s">
        <v>208</v>
      </c>
      <c r="I1174" s="15" t="s">
        <v>242</v>
      </c>
      <c r="J1174" s="15" t="s">
        <v>158</v>
      </c>
      <c r="K1174" s="15" t="s">
        <v>199</v>
      </c>
      <c r="L1174" s="15" t="s">
        <v>259</v>
      </c>
      <c r="M1174" s="21" t="n">
        <v>1</v>
      </c>
      <c r="N1174" s="22" t="n">
        <v>320</v>
      </c>
      <c r="O1174" s="22" t="n">
        <v>185</v>
      </c>
      <c r="P1174" s="22" t="n">
        <f aca="false">ROUND(M1174*N1174*(1-T1174),2)</f>
        <v>320</v>
      </c>
      <c r="Q1174" s="22" t="n">
        <f aca="false">ROUND(M1174*O1174,2)</f>
        <v>185</v>
      </c>
      <c r="R1174" s="22" t="n">
        <f aca="false">P1174-Q1174</f>
        <v>135</v>
      </c>
      <c r="S1174" s="23" t="n">
        <f aca="false">IF(P1174=0,0,R1174/P1174)</f>
        <v>0.421875</v>
      </c>
      <c r="T1174" s="23" t="n">
        <v>0</v>
      </c>
    </row>
    <row r="1175" customFormat="false" ht="15" hidden="false" customHeight="false" outlineLevel="0" collapsed="false">
      <c r="A1175" s="24" t="n">
        <v>1174</v>
      </c>
      <c r="B1175" s="9" t="s">
        <v>1488</v>
      </c>
      <c r="C1175" s="25" t="n">
        <v>46016</v>
      </c>
      <c r="D1175" s="25" t="n">
        <v>46019</v>
      </c>
      <c r="E1175" s="9" t="s">
        <v>167</v>
      </c>
      <c r="F1175" s="9" t="s">
        <v>280</v>
      </c>
      <c r="G1175" s="9" t="s">
        <v>177</v>
      </c>
      <c r="H1175" s="9" t="s">
        <v>170</v>
      </c>
      <c r="I1175" s="17" t="s">
        <v>271</v>
      </c>
      <c r="J1175" s="17" t="s">
        <v>158</v>
      </c>
      <c r="K1175" s="17" t="s">
        <v>159</v>
      </c>
      <c r="L1175" s="17" t="s">
        <v>182</v>
      </c>
      <c r="M1175" s="26" t="n">
        <v>1</v>
      </c>
      <c r="N1175" s="27" t="n">
        <v>115</v>
      </c>
      <c r="O1175" s="27" t="n">
        <v>52</v>
      </c>
      <c r="P1175" s="27" t="n">
        <f aca="false">ROUND(M1175*N1175*(1-T1175),2)</f>
        <v>109.25</v>
      </c>
      <c r="Q1175" s="27" t="n">
        <f aca="false">ROUND(M1175*O1175,2)</f>
        <v>52</v>
      </c>
      <c r="R1175" s="27" t="n">
        <f aca="false">P1175-Q1175</f>
        <v>57.25</v>
      </c>
      <c r="S1175" s="28" t="n">
        <f aca="false">IF(P1175=0,0,R1175/P1175)</f>
        <v>0.524027459954233</v>
      </c>
      <c r="T1175" s="28" t="n">
        <v>0.05</v>
      </c>
    </row>
    <row r="1176" customFormat="false" ht="15" hidden="false" customHeight="false" outlineLevel="0" collapsed="false">
      <c r="A1176" s="19" t="n">
        <v>1175</v>
      </c>
      <c r="B1176" s="13" t="s">
        <v>1488</v>
      </c>
      <c r="C1176" s="20" t="n">
        <v>46016</v>
      </c>
      <c r="D1176" s="20" t="n">
        <v>46019</v>
      </c>
      <c r="E1176" s="13" t="s">
        <v>167</v>
      </c>
      <c r="F1176" s="13" t="s">
        <v>280</v>
      </c>
      <c r="G1176" s="13" t="s">
        <v>177</v>
      </c>
      <c r="H1176" s="13" t="s">
        <v>170</v>
      </c>
      <c r="I1176" s="15" t="s">
        <v>271</v>
      </c>
      <c r="J1176" s="15" t="s">
        <v>155</v>
      </c>
      <c r="K1176" s="15" t="s">
        <v>164</v>
      </c>
      <c r="L1176" s="15" t="s">
        <v>165</v>
      </c>
      <c r="M1176" s="21" t="n">
        <v>2</v>
      </c>
      <c r="N1176" s="22" t="n">
        <v>920</v>
      </c>
      <c r="O1176" s="22" t="n">
        <v>760</v>
      </c>
      <c r="P1176" s="22" t="n">
        <f aca="false">ROUND(M1176*N1176*(1-T1176),2)</f>
        <v>1656</v>
      </c>
      <c r="Q1176" s="22" t="n">
        <f aca="false">ROUND(M1176*O1176,2)</f>
        <v>1520</v>
      </c>
      <c r="R1176" s="22" t="n">
        <f aca="false">P1176-Q1176</f>
        <v>136</v>
      </c>
      <c r="S1176" s="23" t="n">
        <f aca="false">IF(P1176=0,0,R1176/P1176)</f>
        <v>0.0821256038647343</v>
      </c>
      <c r="T1176" s="23" t="n">
        <v>0.1</v>
      </c>
    </row>
    <row r="1177" customFormat="false" ht="15" hidden="false" customHeight="false" outlineLevel="0" collapsed="false">
      <c r="A1177" s="24" t="n">
        <v>1176</v>
      </c>
      <c r="B1177" s="9" t="s">
        <v>1489</v>
      </c>
      <c r="C1177" s="25" t="n">
        <v>46017</v>
      </c>
      <c r="D1177" s="25" t="n">
        <v>46021</v>
      </c>
      <c r="E1177" s="9" t="s">
        <v>150</v>
      </c>
      <c r="F1177" s="9" t="s">
        <v>542</v>
      </c>
      <c r="G1177" s="9" t="s">
        <v>152</v>
      </c>
      <c r="H1177" s="9" t="s">
        <v>153</v>
      </c>
      <c r="I1177" s="17" t="s">
        <v>154</v>
      </c>
      <c r="J1177" s="17" t="s">
        <v>172</v>
      </c>
      <c r="K1177" s="17" t="s">
        <v>173</v>
      </c>
      <c r="L1177" s="17" t="s">
        <v>237</v>
      </c>
      <c r="M1177" s="26" t="n">
        <v>4</v>
      </c>
      <c r="N1177" s="27" t="n">
        <v>42</v>
      </c>
      <c r="O1177" s="27" t="n">
        <v>21</v>
      </c>
      <c r="P1177" s="27" t="n">
        <f aca="false">ROUND(M1177*N1177*(1-T1177),2)</f>
        <v>168</v>
      </c>
      <c r="Q1177" s="27" t="n">
        <f aca="false">ROUND(M1177*O1177,2)</f>
        <v>84</v>
      </c>
      <c r="R1177" s="27" t="n">
        <f aca="false">P1177-Q1177</f>
        <v>84</v>
      </c>
      <c r="S1177" s="28" t="n">
        <f aca="false">IF(P1177=0,0,R1177/P1177)</f>
        <v>0.5</v>
      </c>
      <c r="T1177" s="28" t="n">
        <v>0</v>
      </c>
    </row>
    <row r="1178" customFormat="false" ht="15" hidden="false" customHeight="false" outlineLevel="0" collapsed="false">
      <c r="A1178" s="19" t="n">
        <v>1177</v>
      </c>
      <c r="B1178" s="13" t="s">
        <v>1490</v>
      </c>
      <c r="C1178" s="20" t="n">
        <v>46018</v>
      </c>
      <c r="D1178" s="20" t="n">
        <v>46022</v>
      </c>
      <c r="E1178" s="13" t="s">
        <v>150</v>
      </c>
      <c r="F1178" s="13" t="s">
        <v>202</v>
      </c>
      <c r="G1178" s="13" t="s">
        <v>152</v>
      </c>
      <c r="H1178" s="13" t="s">
        <v>208</v>
      </c>
      <c r="I1178" s="15" t="s">
        <v>242</v>
      </c>
      <c r="J1178" s="15" t="s">
        <v>158</v>
      </c>
      <c r="K1178" s="15" t="s">
        <v>210</v>
      </c>
      <c r="L1178" s="15" t="s">
        <v>211</v>
      </c>
      <c r="M1178" s="21" t="n">
        <v>2</v>
      </c>
      <c r="N1178" s="22" t="n">
        <v>640</v>
      </c>
      <c r="O1178" s="22" t="n">
        <v>460</v>
      </c>
      <c r="P1178" s="22" t="n">
        <f aca="false">ROUND(M1178*N1178*(1-T1178),2)</f>
        <v>1216</v>
      </c>
      <c r="Q1178" s="22" t="n">
        <f aca="false">ROUND(M1178*O1178,2)</f>
        <v>920</v>
      </c>
      <c r="R1178" s="22" t="n">
        <f aca="false">P1178-Q1178</f>
        <v>296</v>
      </c>
      <c r="S1178" s="23" t="n">
        <f aca="false">IF(P1178=0,0,R1178/P1178)</f>
        <v>0.243421052631579</v>
      </c>
      <c r="T1178" s="23" t="n">
        <v>0.05</v>
      </c>
    </row>
    <row r="1179" customFormat="false" ht="15" hidden="false" customHeight="false" outlineLevel="0" collapsed="false">
      <c r="A1179" s="24" t="n">
        <v>1178</v>
      </c>
      <c r="B1179" s="9" t="s">
        <v>1491</v>
      </c>
      <c r="C1179" s="25" t="n">
        <v>46018</v>
      </c>
      <c r="D1179" s="25" t="n">
        <v>46021</v>
      </c>
      <c r="E1179" s="9" t="s">
        <v>167</v>
      </c>
      <c r="F1179" s="9" t="s">
        <v>792</v>
      </c>
      <c r="G1179" s="9" t="s">
        <v>177</v>
      </c>
      <c r="H1179" s="9" t="s">
        <v>153</v>
      </c>
      <c r="I1179" s="17" t="s">
        <v>233</v>
      </c>
      <c r="J1179" s="17" t="s">
        <v>158</v>
      </c>
      <c r="K1179" s="17" t="s">
        <v>243</v>
      </c>
      <c r="L1179" s="17" t="s">
        <v>244</v>
      </c>
      <c r="M1179" s="26" t="n">
        <v>3</v>
      </c>
      <c r="N1179" s="27" t="n">
        <v>980</v>
      </c>
      <c r="O1179" s="27" t="n">
        <v>610</v>
      </c>
      <c r="P1179" s="27" t="n">
        <f aca="false">ROUND(M1179*N1179*(1-T1179),2)</f>
        <v>2646</v>
      </c>
      <c r="Q1179" s="27" t="n">
        <f aca="false">ROUND(M1179*O1179,2)</f>
        <v>1830</v>
      </c>
      <c r="R1179" s="27" t="n">
        <f aca="false">P1179-Q1179</f>
        <v>816</v>
      </c>
      <c r="S1179" s="28" t="n">
        <f aca="false">IF(P1179=0,0,R1179/P1179)</f>
        <v>0.308390022675737</v>
      </c>
      <c r="T1179" s="28" t="n">
        <v>0.1</v>
      </c>
    </row>
    <row r="1180" customFormat="false" ht="15" hidden="false" customHeight="false" outlineLevel="0" collapsed="false">
      <c r="A1180" s="19" t="n">
        <v>1179</v>
      </c>
      <c r="B1180" s="13" t="s">
        <v>1492</v>
      </c>
      <c r="C1180" s="20" t="n">
        <v>46018</v>
      </c>
      <c r="D1180" s="20" t="n">
        <v>46022</v>
      </c>
      <c r="E1180" s="13" t="s">
        <v>167</v>
      </c>
      <c r="F1180" s="13" t="s">
        <v>284</v>
      </c>
      <c r="G1180" s="13" t="s">
        <v>177</v>
      </c>
      <c r="H1180" s="13" t="s">
        <v>186</v>
      </c>
      <c r="I1180" s="15" t="s">
        <v>203</v>
      </c>
      <c r="J1180" s="15" t="s">
        <v>158</v>
      </c>
      <c r="K1180" s="15" t="s">
        <v>199</v>
      </c>
      <c r="L1180" s="15" t="s">
        <v>259</v>
      </c>
      <c r="M1180" s="21" t="n">
        <v>1</v>
      </c>
      <c r="N1180" s="22" t="n">
        <v>320</v>
      </c>
      <c r="O1180" s="22" t="n">
        <v>185</v>
      </c>
      <c r="P1180" s="22" t="n">
        <f aca="false">ROUND(M1180*N1180*(1-T1180),2)</f>
        <v>304</v>
      </c>
      <c r="Q1180" s="22" t="n">
        <f aca="false">ROUND(M1180*O1180,2)</f>
        <v>185</v>
      </c>
      <c r="R1180" s="22" t="n">
        <f aca="false">P1180-Q1180</f>
        <v>119</v>
      </c>
      <c r="S1180" s="23" t="n">
        <f aca="false">IF(P1180=0,0,R1180/P1180)</f>
        <v>0.391447368421053</v>
      </c>
      <c r="T1180" s="23" t="n">
        <v>0.05</v>
      </c>
    </row>
    <row r="1181" customFormat="false" ht="15" hidden="false" customHeight="false" outlineLevel="0" collapsed="false">
      <c r="A1181" s="24" t="n">
        <v>1180</v>
      </c>
      <c r="B1181" s="9" t="s">
        <v>1493</v>
      </c>
      <c r="C1181" s="25" t="n">
        <v>46018</v>
      </c>
      <c r="D1181" s="25" t="n">
        <v>46023</v>
      </c>
      <c r="E1181" s="9" t="s">
        <v>150</v>
      </c>
      <c r="F1181" s="9" t="s">
        <v>1295</v>
      </c>
      <c r="G1181" s="9" t="s">
        <v>177</v>
      </c>
      <c r="H1181" s="9" t="s">
        <v>170</v>
      </c>
      <c r="I1181" s="17" t="s">
        <v>171</v>
      </c>
      <c r="J1181" s="17" t="s">
        <v>158</v>
      </c>
      <c r="K1181" s="17" t="s">
        <v>243</v>
      </c>
      <c r="L1181" s="17" t="s">
        <v>276</v>
      </c>
      <c r="M1181" s="26" t="n">
        <v>3</v>
      </c>
      <c r="N1181" s="27" t="n">
        <v>1250</v>
      </c>
      <c r="O1181" s="27" t="n">
        <v>780</v>
      </c>
      <c r="P1181" s="27" t="n">
        <f aca="false">ROUND(M1181*N1181*(1-T1181),2)</f>
        <v>3562.5</v>
      </c>
      <c r="Q1181" s="27" t="n">
        <f aca="false">ROUND(M1181*O1181,2)</f>
        <v>2340</v>
      </c>
      <c r="R1181" s="27" t="n">
        <f aca="false">P1181-Q1181</f>
        <v>1222.5</v>
      </c>
      <c r="S1181" s="28" t="n">
        <f aca="false">IF(P1181=0,0,R1181/P1181)</f>
        <v>0.343157894736842</v>
      </c>
      <c r="T1181" s="28" t="n">
        <v>0.05</v>
      </c>
    </row>
    <row r="1182" customFormat="false" ht="15" hidden="false" customHeight="false" outlineLevel="0" collapsed="false">
      <c r="A1182" s="19" t="n">
        <v>1181</v>
      </c>
      <c r="B1182" s="13" t="s">
        <v>1493</v>
      </c>
      <c r="C1182" s="20" t="n">
        <v>46018</v>
      </c>
      <c r="D1182" s="20" t="n">
        <v>46023</v>
      </c>
      <c r="E1182" s="13" t="s">
        <v>150</v>
      </c>
      <c r="F1182" s="13" t="s">
        <v>1295</v>
      </c>
      <c r="G1182" s="13" t="s">
        <v>177</v>
      </c>
      <c r="H1182" s="13" t="s">
        <v>170</v>
      </c>
      <c r="I1182" s="15" t="s">
        <v>171</v>
      </c>
      <c r="J1182" s="15" t="s">
        <v>172</v>
      </c>
      <c r="K1182" s="15" t="s">
        <v>195</v>
      </c>
      <c r="L1182" s="15" t="s">
        <v>196</v>
      </c>
      <c r="M1182" s="21" t="n">
        <v>5</v>
      </c>
      <c r="N1182" s="22" t="n">
        <v>58</v>
      </c>
      <c r="O1182" s="22" t="n">
        <v>31</v>
      </c>
      <c r="P1182" s="22" t="n">
        <f aca="false">ROUND(M1182*N1182*(1-T1182),2)</f>
        <v>290</v>
      </c>
      <c r="Q1182" s="22" t="n">
        <f aca="false">ROUND(M1182*O1182,2)</f>
        <v>155</v>
      </c>
      <c r="R1182" s="22" t="n">
        <f aca="false">P1182-Q1182</f>
        <v>135</v>
      </c>
      <c r="S1182" s="23" t="n">
        <f aca="false">IF(P1182=0,0,R1182/P1182)</f>
        <v>0.46551724137931</v>
      </c>
      <c r="T1182" s="23" t="n">
        <v>0</v>
      </c>
    </row>
    <row r="1183" customFormat="false" ht="15" hidden="false" customHeight="false" outlineLevel="0" collapsed="false">
      <c r="A1183" s="24" t="n">
        <v>1182</v>
      </c>
      <c r="B1183" s="9" t="s">
        <v>1494</v>
      </c>
      <c r="C1183" s="25" t="n">
        <v>46018</v>
      </c>
      <c r="D1183" s="25" t="n">
        <v>46024</v>
      </c>
      <c r="E1183" s="9" t="s">
        <v>150</v>
      </c>
      <c r="F1183" s="9" t="s">
        <v>651</v>
      </c>
      <c r="G1183" s="9" t="s">
        <v>169</v>
      </c>
      <c r="H1183" s="9" t="s">
        <v>170</v>
      </c>
      <c r="I1183" s="17" t="s">
        <v>229</v>
      </c>
      <c r="J1183" s="17" t="s">
        <v>155</v>
      </c>
      <c r="K1183" s="17" t="s">
        <v>288</v>
      </c>
      <c r="L1183" s="17" t="s">
        <v>312</v>
      </c>
      <c r="M1183" s="26" t="n">
        <v>2</v>
      </c>
      <c r="N1183" s="27" t="n">
        <v>75</v>
      </c>
      <c r="O1183" s="27" t="n">
        <v>38</v>
      </c>
      <c r="P1183" s="27" t="n">
        <f aca="false">ROUND(M1183*N1183*(1-T1183),2)</f>
        <v>150</v>
      </c>
      <c r="Q1183" s="27" t="n">
        <f aca="false">ROUND(M1183*O1183,2)</f>
        <v>76</v>
      </c>
      <c r="R1183" s="27" t="n">
        <f aca="false">P1183-Q1183</f>
        <v>74</v>
      </c>
      <c r="S1183" s="28" t="n">
        <f aca="false">IF(P1183=0,0,R1183/P1183)</f>
        <v>0.493333333333333</v>
      </c>
      <c r="T1183" s="28" t="n">
        <v>0</v>
      </c>
    </row>
    <row r="1184" customFormat="false" ht="15" hidden="false" customHeight="false" outlineLevel="0" collapsed="false">
      <c r="A1184" s="19" t="n">
        <v>1183</v>
      </c>
      <c r="B1184" s="13" t="s">
        <v>1495</v>
      </c>
      <c r="C1184" s="20" t="n">
        <v>46020</v>
      </c>
      <c r="D1184" s="20" t="n">
        <v>46024</v>
      </c>
      <c r="E1184" s="13" t="s">
        <v>150</v>
      </c>
      <c r="F1184" s="13" t="s">
        <v>1212</v>
      </c>
      <c r="G1184" s="13" t="s">
        <v>152</v>
      </c>
      <c r="H1184" s="13" t="s">
        <v>208</v>
      </c>
      <c r="I1184" s="15" t="s">
        <v>242</v>
      </c>
      <c r="J1184" s="15" t="s">
        <v>172</v>
      </c>
      <c r="K1184" s="15" t="s">
        <v>204</v>
      </c>
      <c r="L1184" s="15" t="s">
        <v>205</v>
      </c>
      <c r="M1184" s="21" t="n">
        <v>1</v>
      </c>
      <c r="N1184" s="22" t="n">
        <v>195</v>
      </c>
      <c r="O1184" s="22" t="n">
        <v>122</v>
      </c>
      <c r="P1184" s="22" t="n">
        <f aca="false">ROUND(M1184*N1184*(1-T1184),2)</f>
        <v>195</v>
      </c>
      <c r="Q1184" s="22" t="n">
        <f aca="false">ROUND(M1184*O1184,2)</f>
        <v>122</v>
      </c>
      <c r="R1184" s="22" t="n">
        <f aca="false">P1184-Q1184</f>
        <v>73</v>
      </c>
      <c r="S1184" s="23" t="n">
        <f aca="false">IF(P1184=0,0,R1184/P1184)</f>
        <v>0.374358974358974</v>
      </c>
      <c r="T1184" s="23" t="n">
        <v>0</v>
      </c>
    </row>
    <row r="1185" customFormat="false" ht="15" hidden="false" customHeight="false" outlineLevel="0" collapsed="false">
      <c r="A1185" s="24" t="n">
        <v>1184</v>
      </c>
      <c r="B1185" s="9" t="s">
        <v>1495</v>
      </c>
      <c r="C1185" s="25" t="n">
        <v>46020</v>
      </c>
      <c r="D1185" s="25" t="n">
        <v>46024</v>
      </c>
      <c r="E1185" s="9" t="s">
        <v>150</v>
      </c>
      <c r="F1185" s="9" t="s">
        <v>1212</v>
      </c>
      <c r="G1185" s="9" t="s">
        <v>152</v>
      </c>
      <c r="H1185" s="9" t="s">
        <v>208</v>
      </c>
      <c r="I1185" s="17" t="s">
        <v>242</v>
      </c>
      <c r="J1185" s="17" t="s">
        <v>155</v>
      </c>
      <c r="K1185" s="17" t="s">
        <v>288</v>
      </c>
      <c r="L1185" s="17" t="s">
        <v>289</v>
      </c>
      <c r="M1185" s="26" t="n">
        <v>2</v>
      </c>
      <c r="N1185" s="27" t="n">
        <v>185</v>
      </c>
      <c r="O1185" s="27" t="n">
        <v>110</v>
      </c>
      <c r="P1185" s="27" t="n">
        <f aca="false">ROUND(M1185*N1185*(1-T1185),2)</f>
        <v>370</v>
      </c>
      <c r="Q1185" s="27" t="n">
        <f aca="false">ROUND(M1185*O1185,2)</f>
        <v>220</v>
      </c>
      <c r="R1185" s="27" t="n">
        <f aca="false">P1185-Q1185</f>
        <v>150</v>
      </c>
      <c r="S1185" s="28" t="n">
        <f aca="false">IF(P1185=0,0,R1185/P1185)</f>
        <v>0.405405405405405</v>
      </c>
      <c r="T1185" s="28" t="n">
        <v>0</v>
      </c>
    </row>
    <row r="1186" customFormat="false" ht="15" hidden="false" customHeight="false" outlineLevel="0" collapsed="false">
      <c r="A1186" s="19" t="n">
        <v>1185</v>
      </c>
      <c r="B1186" s="13" t="s">
        <v>1496</v>
      </c>
      <c r="C1186" s="20" t="n">
        <v>46020</v>
      </c>
      <c r="D1186" s="20" t="n">
        <v>46024</v>
      </c>
      <c r="E1186" s="13" t="s">
        <v>167</v>
      </c>
      <c r="F1186" s="13" t="s">
        <v>891</v>
      </c>
      <c r="G1186" s="13" t="s">
        <v>152</v>
      </c>
      <c r="H1186" s="13" t="s">
        <v>208</v>
      </c>
      <c r="I1186" s="15" t="s">
        <v>247</v>
      </c>
      <c r="J1186" s="15" t="s">
        <v>158</v>
      </c>
      <c r="K1186" s="15" t="s">
        <v>243</v>
      </c>
      <c r="L1186" s="15" t="s">
        <v>244</v>
      </c>
      <c r="M1186" s="21" t="n">
        <v>4</v>
      </c>
      <c r="N1186" s="22" t="n">
        <v>980</v>
      </c>
      <c r="O1186" s="22" t="n">
        <v>610</v>
      </c>
      <c r="P1186" s="22" t="n">
        <f aca="false">ROUND(M1186*N1186*(1-T1186),2)</f>
        <v>3528</v>
      </c>
      <c r="Q1186" s="22" t="n">
        <f aca="false">ROUND(M1186*O1186,2)</f>
        <v>2440</v>
      </c>
      <c r="R1186" s="22" t="n">
        <f aca="false">P1186-Q1186</f>
        <v>1088</v>
      </c>
      <c r="S1186" s="23" t="n">
        <f aca="false">IF(P1186=0,0,R1186/P1186)</f>
        <v>0.308390022675737</v>
      </c>
      <c r="T1186" s="23" t="n">
        <v>0.1</v>
      </c>
    </row>
    <row r="1187" customFormat="false" ht="15" hidden="false" customHeight="false" outlineLevel="0" collapsed="false">
      <c r="A1187" s="24" t="n">
        <v>1186</v>
      </c>
      <c r="B1187" s="9" t="s">
        <v>1497</v>
      </c>
      <c r="C1187" s="25" t="n">
        <v>46020</v>
      </c>
      <c r="D1187" s="25" t="n">
        <v>46023</v>
      </c>
      <c r="E1187" s="9" t="s">
        <v>167</v>
      </c>
      <c r="F1187" s="9" t="s">
        <v>887</v>
      </c>
      <c r="G1187" s="9" t="s">
        <v>177</v>
      </c>
      <c r="H1187" s="9" t="s">
        <v>208</v>
      </c>
      <c r="I1187" s="17" t="s">
        <v>247</v>
      </c>
      <c r="J1187" s="17" t="s">
        <v>158</v>
      </c>
      <c r="K1187" s="17" t="s">
        <v>243</v>
      </c>
      <c r="L1187" s="17" t="s">
        <v>276</v>
      </c>
      <c r="M1187" s="26" t="n">
        <v>4</v>
      </c>
      <c r="N1187" s="27" t="n">
        <v>1250</v>
      </c>
      <c r="O1187" s="27" t="n">
        <v>780</v>
      </c>
      <c r="P1187" s="27" t="n">
        <f aca="false">ROUND(M1187*N1187*(1-T1187),2)</f>
        <v>4500</v>
      </c>
      <c r="Q1187" s="27" t="n">
        <f aca="false">ROUND(M1187*O1187,2)</f>
        <v>3120</v>
      </c>
      <c r="R1187" s="27" t="n">
        <f aca="false">P1187-Q1187</f>
        <v>1380</v>
      </c>
      <c r="S1187" s="28" t="n">
        <f aca="false">IF(P1187=0,0,R1187/P1187)</f>
        <v>0.306666666666667</v>
      </c>
      <c r="T1187" s="28" t="n">
        <v>0.1</v>
      </c>
    </row>
    <row r="1188" customFormat="false" ht="15" hidden="false" customHeight="false" outlineLevel="0" collapsed="false">
      <c r="A1188" s="19" t="n">
        <v>1187</v>
      </c>
      <c r="B1188" s="13" t="s">
        <v>1498</v>
      </c>
      <c r="C1188" s="20" t="n">
        <v>46021</v>
      </c>
      <c r="D1188" s="20" t="n">
        <v>46027</v>
      </c>
      <c r="E1188" s="13" t="s">
        <v>150</v>
      </c>
      <c r="F1188" s="13" t="s">
        <v>663</v>
      </c>
      <c r="G1188" s="13" t="s">
        <v>177</v>
      </c>
      <c r="H1188" s="13" t="s">
        <v>208</v>
      </c>
      <c r="I1188" s="15" t="s">
        <v>247</v>
      </c>
      <c r="J1188" s="15" t="s">
        <v>158</v>
      </c>
      <c r="K1188" s="15" t="s">
        <v>210</v>
      </c>
      <c r="L1188" s="15" t="s">
        <v>211</v>
      </c>
      <c r="M1188" s="21" t="n">
        <v>1</v>
      </c>
      <c r="N1188" s="22" t="n">
        <v>640</v>
      </c>
      <c r="O1188" s="22" t="n">
        <v>460</v>
      </c>
      <c r="P1188" s="22" t="n">
        <f aca="false">ROUND(M1188*N1188*(1-T1188),2)</f>
        <v>544</v>
      </c>
      <c r="Q1188" s="22" t="n">
        <f aca="false">ROUND(M1188*O1188,2)</f>
        <v>460</v>
      </c>
      <c r="R1188" s="22" t="n">
        <f aca="false">P1188-Q1188</f>
        <v>84</v>
      </c>
      <c r="S1188" s="23" t="n">
        <f aca="false">IF(P1188=0,0,R1188/P1188)</f>
        <v>0.154411764705882</v>
      </c>
      <c r="T1188" s="23" t="n">
        <v>0.15</v>
      </c>
    </row>
    <row r="1189" customFormat="false" ht="15" hidden="false" customHeight="false" outlineLevel="0" collapsed="false">
      <c r="A1189" s="24" t="n">
        <v>1188</v>
      </c>
      <c r="B1189" s="9" t="s">
        <v>1499</v>
      </c>
      <c r="C1189" s="25" t="n">
        <v>46021</v>
      </c>
      <c r="D1189" s="25" t="n">
        <v>46027</v>
      </c>
      <c r="E1189" s="9" t="s">
        <v>150</v>
      </c>
      <c r="F1189" s="9" t="s">
        <v>839</v>
      </c>
      <c r="G1189" s="9" t="s">
        <v>177</v>
      </c>
      <c r="H1189" s="9" t="s">
        <v>208</v>
      </c>
      <c r="I1189" s="17" t="s">
        <v>242</v>
      </c>
      <c r="J1189" s="17" t="s">
        <v>158</v>
      </c>
      <c r="K1189" s="17" t="s">
        <v>199</v>
      </c>
      <c r="L1189" s="17" t="s">
        <v>200</v>
      </c>
      <c r="M1189" s="26" t="n">
        <v>1</v>
      </c>
      <c r="N1189" s="27" t="n">
        <v>449</v>
      </c>
      <c r="O1189" s="27" t="n">
        <v>275</v>
      </c>
      <c r="P1189" s="27" t="n">
        <f aca="false">ROUND(M1189*N1189*(1-T1189),2)</f>
        <v>426.55</v>
      </c>
      <c r="Q1189" s="27" t="n">
        <f aca="false">ROUND(M1189*O1189,2)</f>
        <v>275</v>
      </c>
      <c r="R1189" s="27" t="n">
        <f aca="false">P1189-Q1189</f>
        <v>151.55</v>
      </c>
      <c r="S1189" s="28" t="n">
        <f aca="false">IF(P1189=0,0,R1189/P1189)</f>
        <v>0.355292462782792</v>
      </c>
      <c r="T1189" s="28" t="n">
        <v>0.05</v>
      </c>
    </row>
    <row r="1190" customFormat="false" ht="15" hidden="false" customHeight="false" outlineLevel="0" collapsed="false">
      <c r="A1190" s="19" t="n">
        <v>1189</v>
      </c>
      <c r="B1190" s="13" t="s">
        <v>1500</v>
      </c>
      <c r="C1190" s="20" t="n">
        <v>46021</v>
      </c>
      <c r="D1190" s="20" t="n">
        <v>46026</v>
      </c>
      <c r="E1190" s="13" t="s">
        <v>150</v>
      </c>
      <c r="F1190" s="13" t="s">
        <v>730</v>
      </c>
      <c r="G1190" s="13" t="s">
        <v>177</v>
      </c>
      <c r="H1190" s="13" t="s">
        <v>186</v>
      </c>
      <c r="I1190" s="15" t="s">
        <v>203</v>
      </c>
      <c r="J1190" s="15" t="s">
        <v>158</v>
      </c>
      <c r="K1190" s="15" t="s">
        <v>243</v>
      </c>
      <c r="L1190" s="15" t="s">
        <v>244</v>
      </c>
      <c r="M1190" s="21" t="n">
        <v>2</v>
      </c>
      <c r="N1190" s="22" t="n">
        <v>980</v>
      </c>
      <c r="O1190" s="22" t="n">
        <v>610</v>
      </c>
      <c r="P1190" s="22" t="n">
        <f aca="false">ROUND(M1190*N1190*(1-T1190),2)</f>
        <v>1960</v>
      </c>
      <c r="Q1190" s="22" t="n">
        <f aca="false">ROUND(M1190*O1190,2)</f>
        <v>1220</v>
      </c>
      <c r="R1190" s="22" t="n">
        <f aca="false">P1190-Q1190</f>
        <v>740</v>
      </c>
      <c r="S1190" s="23" t="n">
        <f aca="false">IF(P1190=0,0,R1190/P1190)</f>
        <v>0.377551020408163</v>
      </c>
      <c r="T1190" s="23" t="n">
        <v>0</v>
      </c>
    </row>
    <row r="1191" customFormat="false" ht="15" hidden="false" customHeight="false" outlineLevel="0" collapsed="false">
      <c r="A1191" s="24" t="n">
        <v>1190</v>
      </c>
      <c r="B1191" s="9" t="s">
        <v>1500</v>
      </c>
      <c r="C1191" s="25" t="n">
        <v>46021</v>
      </c>
      <c r="D1191" s="25" t="n">
        <v>46026</v>
      </c>
      <c r="E1191" s="9" t="s">
        <v>150</v>
      </c>
      <c r="F1191" s="9" t="s">
        <v>730</v>
      </c>
      <c r="G1191" s="9" t="s">
        <v>177</v>
      </c>
      <c r="H1191" s="9" t="s">
        <v>186</v>
      </c>
      <c r="I1191" s="17" t="s">
        <v>203</v>
      </c>
      <c r="J1191" s="17" t="s">
        <v>158</v>
      </c>
      <c r="K1191" s="17" t="s">
        <v>159</v>
      </c>
      <c r="L1191" s="17" t="s">
        <v>182</v>
      </c>
      <c r="M1191" s="26" t="n">
        <v>1</v>
      </c>
      <c r="N1191" s="27" t="n">
        <v>115</v>
      </c>
      <c r="O1191" s="27" t="n">
        <v>52</v>
      </c>
      <c r="P1191" s="27" t="n">
        <f aca="false">ROUND(M1191*N1191*(1-T1191),2)</f>
        <v>109.25</v>
      </c>
      <c r="Q1191" s="27" t="n">
        <f aca="false">ROUND(M1191*O1191,2)</f>
        <v>52</v>
      </c>
      <c r="R1191" s="27" t="n">
        <f aca="false">P1191-Q1191</f>
        <v>57.25</v>
      </c>
      <c r="S1191" s="28" t="n">
        <f aca="false">IF(P1191=0,0,R1191/P1191)</f>
        <v>0.524027459954233</v>
      </c>
      <c r="T1191" s="28" t="n">
        <v>0.05</v>
      </c>
    </row>
    <row r="1192" customFormat="false" ht="15" hidden="false" customHeight="false" outlineLevel="0" collapsed="false">
      <c r="A1192" s="19" t="n">
        <v>1191</v>
      </c>
      <c r="B1192" s="13" t="s">
        <v>1501</v>
      </c>
      <c r="C1192" s="20" t="n">
        <v>46021</v>
      </c>
      <c r="D1192" s="20" t="n">
        <v>46026</v>
      </c>
      <c r="E1192" s="13" t="s">
        <v>150</v>
      </c>
      <c r="F1192" s="13" t="s">
        <v>871</v>
      </c>
      <c r="G1192" s="13" t="s">
        <v>169</v>
      </c>
      <c r="H1192" s="13" t="s">
        <v>186</v>
      </c>
      <c r="I1192" s="15" t="s">
        <v>203</v>
      </c>
      <c r="J1192" s="15" t="s">
        <v>172</v>
      </c>
      <c r="K1192" s="15" t="s">
        <v>191</v>
      </c>
      <c r="L1192" s="15" t="s">
        <v>192</v>
      </c>
      <c r="M1192" s="21" t="n">
        <v>8</v>
      </c>
      <c r="N1192" s="22" t="n">
        <v>28</v>
      </c>
      <c r="O1192" s="22" t="n">
        <v>13</v>
      </c>
      <c r="P1192" s="22" t="n">
        <f aca="false">ROUND(M1192*N1192*(1-T1192),2)</f>
        <v>224</v>
      </c>
      <c r="Q1192" s="22" t="n">
        <f aca="false">ROUND(M1192*O1192,2)</f>
        <v>104</v>
      </c>
      <c r="R1192" s="22" t="n">
        <f aca="false">P1192-Q1192</f>
        <v>120</v>
      </c>
      <c r="S1192" s="23" t="n">
        <f aca="false">IF(P1192=0,0,R1192/P1192)</f>
        <v>0.535714285714286</v>
      </c>
      <c r="T1192" s="23" t="n">
        <v>0</v>
      </c>
    </row>
    <row r="1193" customFormat="false" ht="15" hidden="false" customHeight="false" outlineLevel="0" collapsed="false">
      <c r="A1193" s="24" t="n">
        <v>1192</v>
      </c>
      <c r="B1193" s="9" t="s">
        <v>1502</v>
      </c>
      <c r="C1193" s="25" t="n">
        <v>46021</v>
      </c>
      <c r="D1193" s="25" t="n">
        <v>46026</v>
      </c>
      <c r="E1193" s="9" t="s">
        <v>150</v>
      </c>
      <c r="F1193" s="9" t="s">
        <v>823</v>
      </c>
      <c r="G1193" s="9" t="s">
        <v>177</v>
      </c>
      <c r="H1193" s="9" t="s">
        <v>153</v>
      </c>
      <c r="I1193" s="17" t="s">
        <v>154</v>
      </c>
      <c r="J1193" s="17" t="s">
        <v>172</v>
      </c>
      <c r="K1193" s="17" t="s">
        <v>173</v>
      </c>
      <c r="L1193" s="17" t="s">
        <v>174</v>
      </c>
      <c r="M1193" s="26" t="n">
        <v>1</v>
      </c>
      <c r="N1193" s="27" t="n">
        <v>64</v>
      </c>
      <c r="O1193" s="27" t="n">
        <v>49</v>
      </c>
      <c r="P1193" s="27" t="n">
        <f aca="false">ROUND(M1193*N1193*(1-T1193),2)</f>
        <v>44.8</v>
      </c>
      <c r="Q1193" s="27" t="n">
        <f aca="false">ROUND(M1193*O1193,2)</f>
        <v>49</v>
      </c>
      <c r="R1193" s="27" t="n">
        <f aca="false">P1193-Q1193</f>
        <v>-4.2</v>
      </c>
      <c r="S1193" s="28" t="n">
        <f aca="false">IF(P1193=0,0,R1193/P1193)</f>
        <v>-0.0937500000000001</v>
      </c>
      <c r="T1193" s="28" t="n">
        <v>0.3</v>
      </c>
    </row>
    <row r="1194" customFormat="false" ht="15" hidden="false" customHeight="false" outlineLevel="0" collapsed="false">
      <c r="A1194" s="19" t="n">
        <v>1193</v>
      </c>
      <c r="B1194" s="13" t="s">
        <v>1503</v>
      </c>
      <c r="C1194" s="20" t="n">
        <v>46022</v>
      </c>
      <c r="D1194" s="20" t="n">
        <v>46024</v>
      </c>
      <c r="E1194" s="13" t="s">
        <v>184</v>
      </c>
      <c r="F1194" s="13" t="s">
        <v>338</v>
      </c>
      <c r="G1194" s="13" t="s">
        <v>169</v>
      </c>
      <c r="H1194" s="13" t="s">
        <v>186</v>
      </c>
      <c r="I1194" s="15" t="s">
        <v>477</v>
      </c>
      <c r="J1194" s="15" t="s">
        <v>155</v>
      </c>
      <c r="K1194" s="15" t="s">
        <v>288</v>
      </c>
      <c r="L1194" s="15" t="s">
        <v>289</v>
      </c>
      <c r="M1194" s="21" t="n">
        <v>4</v>
      </c>
      <c r="N1194" s="22" t="n">
        <v>185</v>
      </c>
      <c r="O1194" s="22" t="n">
        <v>110</v>
      </c>
      <c r="P1194" s="22" t="n">
        <f aca="false">ROUND(M1194*N1194*(1-T1194),2)</f>
        <v>740</v>
      </c>
      <c r="Q1194" s="22" t="n">
        <f aca="false">ROUND(M1194*O1194,2)</f>
        <v>440</v>
      </c>
      <c r="R1194" s="22" t="n">
        <f aca="false">P1194-Q1194</f>
        <v>300</v>
      </c>
      <c r="S1194" s="23" t="n">
        <f aca="false">IF(P1194=0,0,R1194/P1194)</f>
        <v>0.405405405405405</v>
      </c>
      <c r="T1194" s="23" t="n">
        <v>0</v>
      </c>
    </row>
    <row r="1195" customFormat="false" ht="15" hidden="false" customHeight="false" outlineLevel="0" collapsed="false">
      <c r="A1195" s="24" t="n">
        <v>1194</v>
      </c>
      <c r="B1195" s="9" t="s">
        <v>1503</v>
      </c>
      <c r="C1195" s="25" t="n">
        <v>46022</v>
      </c>
      <c r="D1195" s="25" t="n">
        <v>46024</v>
      </c>
      <c r="E1195" s="9" t="s">
        <v>184</v>
      </c>
      <c r="F1195" s="9" t="s">
        <v>338</v>
      </c>
      <c r="G1195" s="9" t="s">
        <v>169</v>
      </c>
      <c r="H1195" s="9" t="s">
        <v>186</v>
      </c>
      <c r="I1195" s="17" t="s">
        <v>477</v>
      </c>
      <c r="J1195" s="17" t="s">
        <v>158</v>
      </c>
      <c r="K1195" s="17" t="s">
        <v>210</v>
      </c>
      <c r="L1195" s="17" t="s">
        <v>211</v>
      </c>
      <c r="M1195" s="26" t="n">
        <v>4</v>
      </c>
      <c r="N1195" s="27" t="n">
        <v>640</v>
      </c>
      <c r="O1195" s="27" t="n">
        <v>460</v>
      </c>
      <c r="P1195" s="27" t="n">
        <f aca="false">ROUND(M1195*N1195*(1-T1195),2)</f>
        <v>2560</v>
      </c>
      <c r="Q1195" s="27" t="n">
        <f aca="false">ROUND(M1195*O1195,2)</f>
        <v>1840</v>
      </c>
      <c r="R1195" s="27" t="n">
        <f aca="false">P1195-Q1195</f>
        <v>720</v>
      </c>
      <c r="S1195" s="28" t="n">
        <f aca="false">IF(P1195=0,0,R1195/P1195)</f>
        <v>0.28125</v>
      </c>
      <c r="T1195" s="28" t="n">
        <v>0</v>
      </c>
    </row>
    <row r="1196" customFormat="false" ht="15" hidden="false" customHeight="false" outlineLevel="0" collapsed="false">
      <c r="A1196" s="19" t="n">
        <v>1195</v>
      </c>
      <c r="B1196" s="13" t="s">
        <v>1504</v>
      </c>
      <c r="C1196" s="20" t="n">
        <v>46022</v>
      </c>
      <c r="D1196" s="20" t="n">
        <v>46027</v>
      </c>
      <c r="E1196" s="13" t="s">
        <v>150</v>
      </c>
      <c r="F1196" s="13" t="s">
        <v>660</v>
      </c>
      <c r="G1196" s="13" t="s">
        <v>177</v>
      </c>
      <c r="H1196" s="13" t="s">
        <v>208</v>
      </c>
      <c r="I1196" s="15" t="s">
        <v>247</v>
      </c>
      <c r="J1196" s="15" t="s">
        <v>158</v>
      </c>
      <c r="K1196" s="15" t="s">
        <v>159</v>
      </c>
      <c r="L1196" s="15" t="s">
        <v>160</v>
      </c>
      <c r="M1196" s="21" t="n">
        <v>2</v>
      </c>
      <c r="N1196" s="22" t="n">
        <v>389</v>
      </c>
      <c r="O1196" s="22" t="n">
        <v>235</v>
      </c>
      <c r="P1196" s="22" t="n">
        <f aca="false">ROUND(M1196*N1196*(1-T1196),2)</f>
        <v>661.3</v>
      </c>
      <c r="Q1196" s="22" t="n">
        <f aca="false">ROUND(M1196*O1196,2)</f>
        <v>470</v>
      </c>
      <c r="R1196" s="22" t="n">
        <f aca="false">P1196-Q1196</f>
        <v>191.3</v>
      </c>
      <c r="S1196" s="23" t="n">
        <f aca="false">IF(P1196=0,0,R1196/P1196)</f>
        <v>0.289278693482534</v>
      </c>
      <c r="T1196" s="23" t="n">
        <v>0.15</v>
      </c>
    </row>
    <row r="1197" customFormat="false" ht="15" hidden="false" customHeight="false" outlineLevel="0" collapsed="false">
      <c r="A1197" s="24" t="n">
        <v>1196</v>
      </c>
      <c r="B1197" s="9" t="s">
        <v>1505</v>
      </c>
      <c r="C1197" s="25" t="n">
        <v>46022</v>
      </c>
      <c r="D1197" s="25" t="n">
        <v>46026</v>
      </c>
      <c r="E1197" s="9" t="s">
        <v>150</v>
      </c>
      <c r="F1197" s="9" t="s">
        <v>811</v>
      </c>
      <c r="G1197" s="9" t="s">
        <v>169</v>
      </c>
      <c r="H1197" s="9" t="s">
        <v>153</v>
      </c>
      <c r="I1197" s="17" t="s">
        <v>236</v>
      </c>
      <c r="J1197" s="17" t="s">
        <v>172</v>
      </c>
      <c r="K1197" s="17" t="s">
        <v>195</v>
      </c>
      <c r="L1197" s="17" t="s">
        <v>196</v>
      </c>
      <c r="M1197" s="26" t="n">
        <v>7</v>
      </c>
      <c r="N1197" s="27" t="n">
        <v>58</v>
      </c>
      <c r="O1197" s="27" t="n">
        <v>31</v>
      </c>
      <c r="P1197" s="27" t="n">
        <f aca="false">ROUND(M1197*N1197*(1-T1197),2)</f>
        <v>406</v>
      </c>
      <c r="Q1197" s="27" t="n">
        <f aca="false">ROUND(M1197*O1197,2)</f>
        <v>217</v>
      </c>
      <c r="R1197" s="27" t="n">
        <f aca="false">P1197-Q1197</f>
        <v>189</v>
      </c>
      <c r="S1197" s="28" t="n">
        <f aca="false">IF(P1197=0,0,R1197/P1197)</f>
        <v>0.46551724137931</v>
      </c>
      <c r="T1197" s="28" t="n">
        <v>0</v>
      </c>
    </row>
    <row r="1198" customFormat="false" ht="15" hidden="false" customHeight="false" outlineLevel="0" collapsed="false">
      <c r="A1198" s="19" t="n">
        <v>1197</v>
      </c>
      <c r="B1198" s="13" t="s">
        <v>1506</v>
      </c>
      <c r="C1198" s="20" t="n">
        <v>46022</v>
      </c>
      <c r="D1198" s="20" t="n">
        <v>46027</v>
      </c>
      <c r="E1198" s="13" t="s">
        <v>150</v>
      </c>
      <c r="F1198" s="13" t="s">
        <v>168</v>
      </c>
      <c r="G1198" s="13" t="s">
        <v>169</v>
      </c>
      <c r="H1198" s="13" t="s">
        <v>186</v>
      </c>
      <c r="I1198" s="15" t="s">
        <v>187</v>
      </c>
      <c r="J1198" s="15" t="s">
        <v>155</v>
      </c>
      <c r="K1198" s="15" t="s">
        <v>164</v>
      </c>
      <c r="L1198" s="15" t="s">
        <v>257</v>
      </c>
      <c r="M1198" s="21" t="n">
        <v>3</v>
      </c>
      <c r="N1198" s="22" t="n">
        <v>560</v>
      </c>
      <c r="O1198" s="22" t="n">
        <v>445</v>
      </c>
      <c r="P1198" s="22" t="n">
        <f aca="false">ROUND(M1198*N1198*(1-T1198),2)</f>
        <v>1176</v>
      </c>
      <c r="Q1198" s="22" t="n">
        <f aca="false">ROUND(M1198*O1198,2)</f>
        <v>1335</v>
      </c>
      <c r="R1198" s="22" t="n">
        <f aca="false">P1198-Q1198</f>
        <v>-159</v>
      </c>
      <c r="S1198" s="23" t="n">
        <f aca="false">IF(P1198=0,0,R1198/P1198)</f>
        <v>-0.135204081632653</v>
      </c>
      <c r="T1198" s="23" t="n">
        <v>0.3</v>
      </c>
    </row>
    <row r="1199" customFormat="false" ht="15" hidden="false" customHeight="false" outlineLevel="0" collapsed="false">
      <c r="A1199" s="24" t="n">
        <v>1198</v>
      </c>
      <c r="B1199" s="9" t="s">
        <v>1507</v>
      </c>
      <c r="C1199" s="25" t="n">
        <v>46022</v>
      </c>
      <c r="D1199" s="25" t="n">
        <v>46027</v>
      </c>
      <c r="E1199" s="9" t="s">
        <v>150</v>
      </c>
      <c r="F1199" s="9" t="s">
        <v>811</v>
      </c>
      <c r="G1199" s="9" t="s">
        <v>169</v>
      </c>
      <c r="H1199" s="9" t="s">
        <v>208</v>
      </c>
      <c r="I1199" s="17" t="s">
        <v>242</v>
      </c>
      <c r="J1199" s="17" t="s">
        <v>155</v>
      </c>
      <c r="K1199" s="17" t="s">
        <v>288</v>
      </c>
      <c r="L1199" s="17" t="s">
        <v>312</v>
      </c>
      <c r="M1199" s="26" t="n">
        <v>1</v>
      </c>
      <c r="N1199" s="27" t="n">
        <v>75</v>
      </c>
      <c r="O1199" s="27" t="n">
        <v>38</v>
      </c>
      <c r="P1199" s="27" t="n">
        <f aca="false">ROUND(M1199*N1199*(1-T1199),2)</f>
        <v>67.5</v>
      </c>
      <c r="Q1199" s="27" t="n">
        <f aca="false">ROUND(M1199*O1199,2)</f>
        <v>38</v>
      </c>
      <c r="R1199" s="27" t="n">
        <f aca="false">P1199-Q1199</f>
        <v>29.5</v>
      </c>
      <c r="S1199" s="28" t="n">
        <f aca="false">IF(P1199=0,0,R1199/P1199)</f>
        <v>0.437037037037037</v>
      </c>
      <c r="T1199" s="28" t="n">
        <v>0.1</v>
      </c>
    </row>
    <row r="1200" customFormat="false" ht="15" hidden="false" customHeight="false" outlineLevel="0" collapsed="false">
      <c r="A1200" s="19" t="n">
        <v>1199</v>
      </c>
      <c r="B1200" s="13" t="s">
        <v>1507</v>
      </c>
      <c r="C1200" s="20" t="n">
        <v>46022</v>
      </c>
      <c r="D1200" s="20" t="n">
        <v>46027</v>
      </c>
      <c r="E1200" s="13" t="s">
        <v>150</v>
      </c>
      <c r="F1200" s="13" t="s">
        <v>811</v>
      </c>
      <c r="G1200" s="13" t="s">
        <v>169</v>
      </c>
      <c r="H1200" s="13" t="s">
        <v>208</v>
      </c>
      <c r="I1200" s="15" t="s">
        <v>242</v>
      </c>
      <c r="J1200" s="15" t="s">
        <v>158</v>
      </c>
      <c r="K1200" s="15" t="s">
        <v>199</v>
      </c>
      <c r="L1200" s="15" t="s">
        <v>259</v>
      </c>
      <c r="M1200" s="21" t="n">
        <v>4</v>
      </c>
      <c r="N1200" s="22" t="n">
        <v>320</v>
      </c>
      <c r="O1200" s="22" t="n">
        <v>185</v>
      </c>
      <c r="P1200" s="22" t="n">
        <f aca="false">ROUND(M1200*N1200*(1-T1200),2)</f>
        <v>1280</v>
      </c>
      <c r="Q1200" s="22" t="n">
        <f aca="false">ROUND(M1200*O1200,2)</f>
        <v>740</v>
      </c>
      <c r="R1200" s="22" t="n">
        <f aca="false">P1200-Q1200</f>
        <v>540</v>
      </c>
      <c r="S1200" s="23" t="n">
        <f aca="false">IF(P1200=0,0,R1200/P1200)</f>
        <v>0.421875</v>
      </c>
      <c r="T1200" s="23" t="n">
        <v>0</v>
      </c>
    </row>
    <row r="1201" customFormat="false" ht="15" hidden="false" customHeight="false" outlineLevel="0" collapsed="false">
      <c r="A1201" s="24" t="n">
        <v>1200</v>
      </c>
      <c r="B1201" s="9" t="s">
        <v>1508</v>
      </c>
      <c r="C1201" s="25" t="n">
        <v>46022</v>
      </c>
      <c r="D1201" s="25" t="n">
        <v>46023</v>
      </c>
      <c r="E1201" s="9" t="s">
        <v>184</v>
      </c>
      <c r="F1201" s="9" t="s">
        <v>162</v>
      </c>
      <c r="G1201" s="9" t="s">
        <v>152</v>
      </c>
      <c r="H1201" s="9" t="s">
        <v>170</v>
      </c>
      <c r="I1201" s="17" t="s">
        <v>271</v>
      </c>
      <c r="J1201" s="17" t="s">
        <v>172</v>
      </c>
      <c r="K1201" s="17" t="s">
        <v>204</v>
      </c>
      <c r="L1201" s="17" t="s">
        <v>205</v>
      </c>
      <c r="M1201" s="26" t="n">
        <v>6</v>
      </c>
      <c r="N1201" s="27" t="n">
        <v>195</v>
      </c>
      <c r="O1201" s="27" t="n">
        <v>122</v>
      </c>
      <c r="P1201" s="27" t="n">
        <f aca="false">ROUND(M1201*N1201*(1-T1201),2)</f>
        <v>1170</v>
      </c>
      <c r="Q1201" s="27" t="n">
        <f aca="false">ROUND(M1201*O1201,2)</f>
        <v>732</v>
      </c>
      <c r="R1201" s="27" t="n">
        <f aca="false">P1201-Q1201</f>
        <v>438</v>
      </c>
      <c r="S1201" s="28" t="n">
        <f aca="false">IF(P1201=0,0,R1201/P1201)</f>
        <v>0.374358974358974</v>
      </c>
      <c r="T1201" s="28" t="n">
        <v>0</v>
      </c>
    </row>
  </sheetData>
  <conditionalFormatting sqref="R2:R1201">
    <cfRule type="cellIs" priority="2" operator="less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4"/>
    <col collapsed="false" customWidth="true" hidden="false" outlineLevel="0" max="3" min="3" style="0" width="28"/>
    <col collapsed="false" customWidth="true" hidden="false" outlineLevel="0" max="5" min="4" style="0" width="32"/>
    <col collapsed="false" customWidth="true" hidden="false" outlineLevel="0" max="7" min="6" style="0" width="16"/>
  </cols>
  <sheetData>
    <row r="1" customFormat="false" ht="27.75" hidden="false" customHeight="true" outlineLevel="0" collapsed="false">
      <c r="A1" s="1" t="s">
        <v>1509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>
      <c r="A2" s="2" t="s">
        <v>1510</v>
      </c>
      <c r="B2" s="2"/>
      <c r="C2" s="2"/>
      <c r="D2" s="2"/>
      <c r="E2" s="2"/>
      <c r="F2" s="2"/>
      <c r="G2" s="2"/>
    </row>
    <row r="4" customFormat="false" ht="18" hidden="false" customHeight="true" outlineLevel="0" collapsed="false">
      <c r="A4" s="29" t="s">
        <v>1511</v>
      </c>
      <c r="B4" s="29"/>
      <c r="C4" s="29" t="s">
        <v>1512</v>
      </c>
      <c r="D4" s="29"/>
      <c r="E4" s="29" t="s">
        <v>1513</v>
      </c>
      <c r="F4" s="29" t="s">
        <v>1514</v>
      </c>
      <c r="G4" s="29"/>
    </row>
    <row r="5" customFormat="false" ht="25.5" hidden="false" customHeight="true" outlineLevel="0" collapsed="false">
      <c r="A5" s="30" t="n">
        <f aca="false">COUNT(Sales_Data!A2:A1201)</f>
        <v>1200</v>
      </c>
      <c r="B5" s="30"/>
      <c r="C5" s="30" t="n">
        <f aca="false">SUM(E9:E18)</f>
        <v>0</v>
      </c>
      <c r="D5" s="30"/>
      <c r="E5" s="31" t="n">
        <f aca="false">SUM(F22:F26)</f>
        <v>0</v>
      </c>
      <c r="F5" s="32" t="str">
        <f aca="false">IF(AND(C5=0,ROUND(E5,2)=0),"100% VALIDATED","CHECK ERRORS")</f>
        <v>100% VALIDATED</v>
      </c>
      <c r="G5" s="32"/>
    </row>
    <row r="6" customFormat="false" ht="15.75" hidden="false" customHeight="true" outlineLevel="0" collapsed="false">
      <c r="A6" s="33" t="s">
        <v>1515</v>
      </c>
      <c r="B6" s="33"/>
      <c r="C6" s="33" t="s">
        <v>1516</v>
      </c>
      <c r="D6" s="33"/>
      <c r="E6" s="33" t="s">
        <v>1517</v>
      </c>
      <c r="F6" s="33" t="s">
        <v>1518</v>
      </c>
      <c r="G6" s="33"/>
    </row>
    <row r="8" customFormat="false" ht="21.75" hidden="false" customHeight="true" outlineLevel="0" collapsed="false">
      <c r="A8" s="7" t="s">
        <v>1519</v>
      </c>
      <c r="B8" s="6" t="s">
        <v>1520</v>
      </c>
      <c r="C8" s="6" t="s">
        <v>1521</v>
      </c>
      <c r="D8" s="6" t="s">
        <v>1522</v>
      </c>
      <c r="E8" s="7" t="s">
        <v>1523</v>
      </c>
      <c r="F8" s="7" t="s">
        <v>1524</v>
      </c>
      <c r="G8" s="7" t="s">
        <v>1525</v>
      </c>
    </row>
    <row r="9" customFormat="false" ht="19.5" hidden="false" customHeight="true" outlineLevel="0" collapsed="false">
      <c r="A9" s="34" t="s">
        <v>1526</v>
      </c>
      <c r="B9" s="16" t="s">
        <v>1527</v>
      </c>
      <c r="C9" s="17" t="s">
        <v>1528</v>
      </c>
      <c r="D9" s="17" t="s">
        <v>1529</v>
      </c>
      <c r="E9" s="24" t="n">
        <f aca="false">COUNTBLANK(Sales_Data!A2:T1201)</f>
        <v>0</v>
      </c>
      <c r="F9" s="24" t="n">
        <v>0</v>
      </c>
      <c r="G9" s="10" t="str">
        <f aca="false">IF(E9&lt;=F9,"PASS","FAIL")</f>
        <v>PASS</v>
      </c>
    </row>
    <row r="10" customFormat="false" ht="19.5" hidden="false" customHeight="true" outlineLevel="0" collapsed="false">
      <c r="A10" s="35" t="s">
        <v>1530</v>
      </c>
      <c r="B10" s="14" t="s">
        <v>1531</v>
      </c>
      <c r="C10" s="15" t="s">
        <v>1532</v>
      </c>
      <c r="D10" s="15" t="s">
        <v>1533</v>
      </c>
      <c r="E10" s="19" t="n">
        <f aca="false">ABS(1200-COUNT(Sales_Data!A2:A1201))+COUNTIF(Sales_Data!A2:A1201,"&lt;1")+COUNTIF(Sales_Data!A2:A1201,"&gt;1200")</f>
        <v>0</v>
      </c>
      <c r="F10" s="19" t="n">
        <v>0</v>
      </c>
      <c r="G10" s="10" t="str">
        <f aca="false">IF(E10&lt;=F10,"PASS","FAIL")</f>
        <v>PASS</v>
      </c>
    </row>
    <row r="11" customFormat="false" ht="19.5" hidden="false" customHeight="true" outlineLevel="0" collapsed="false">
      <c r="A11" s="34" t="s">
        <v>1534</v>
      </c>
      <c r="B11" s="16" t="s">
        <v>1535</v>
      </c>
      <c r="C11" s="17" t="s">
        <v>1536</v>
      </c>
      <c r="D11" s="17" t="s">
        <v>1537</v>
      </c>
      <c r="E11" s="24" t="n">
        <f aca="false">SUMPRODUCT(--(Sales_Data!D2:D1201&lt;Sales_Data!C2:C1201))</f>
        <v>0</v>
      </c>
      <c r="F11" s="24" t="n">
        <v>0</v>
      </c>
      <c r="G11" s="10" t="str">
        <f aca="false">IF(E11&lt;=F11,"PASS","FAIL")</f>
        <v>PASS</v>
      </c>
    </row>
    <row r="12" customFormat="false" ht="19.5" hidden="false" customHeight="true" outlineLevel="0" collapsed="false">
      <c r="A12" s="35" t="s">
        <v>1538</v>
      </c>
      <c r="B12" s="14" t="s">
        <v>1539</v>
      </c>
      <c r="C12" s="15" t="s">
        <v>1540</v>
      </c>
      <c r="D12" s="15" t="s">
        <v>1541</v>
      </c>
      <c r="E12" s="19" t="n">
        <f aca="false">COUNTIF(Sales_Data!C2:C1201,"&lt;"&amp;DATE(2025,1,1))+COUNTIF(Sales_Data!C2:C1201,"&gt;"&amp;DATE(2025,12,31))</f>
        <v>0</v>
      </c>
      <c r="F12" s="19" t="n">
        <v>0</v>
      </c>
      <c r="G12" s="10" t="str">
        <f aca="false">IF(E12&lt;=F12,"PASS","FAIL")</f>
        <v>PASS</v>
      </c>
    </row>
    <row r="13" customFormat="false" ht="19.5" hidden="false" customHeight="true" outlineLevel="0" collapsed="false">
      <c r="A13" s="34" t="s">
        <v>1542</v>
      </c>
      <c r="B13" s="16" t="s">
        <v>1543</v>
      </c>
      <c r="C13" s="17" t="s">
        <v>1544</v>
      </c>
      <c r="D13" s="17" t="s">
        <v>1545</v>
      </c>
      <c r="E13" s="24" t="n">
        <f aca="false">COUNTIF(Sales_Data!M2:M1201,"&lt;=0")</f>
        <v>0</v>
      </c>
      <c r="F13" s="24" t="n">
        <v>0</v>
      </c>
      <c r="G13" s="10" t="str">
        <f aca="false">IF(E13&lt;=F13,"PASS","FAIL")</f>
        <v>PASS</v>
      </c>
    </row>
    <row r="14" customFormat="false" ht="19.5" hidden="false" customHeight="true" outlineLevel="0" collapsed="false">
      <c r="A14" s="35" t="s">
        <v>1546</v>
      </c>
      <c r="B14" s="14" t="s">
        <v>1547</v>
      </c>
      <c r="C14" s="15" t="s">
        <v>1548</v>
      </c>
      <c r="D14" s="15" t="s">
        <v>1549</v>
      </c>
      <c r="E14" s="19" t="n">
        <f aca="false">COUNTIF(Sales_Data!N2:N1201,"&lt;=0")+COUNTIF(Sales_Data!O2:O1201,"&lt;=0")</f>
        <v>0</v>
      </c>
      <c r="F14" s="19" t="n">
        <v>0</v>
      </c>
      <c r="G14" s="10" t="str">
        <f aca="false">IF(E14&lt;=F14,"PASS","FAIL")</f>
        <v>PASS</v>
      </c>
    </row>
    <row r="15" customFormat="false" ht="19.5" hidden="false" customHeight="true" outlineLevel="0" collapsed="false">
      <c r="A15" s="34" t="s">
        <v>1550</v>
      </c>
      <c r="B15" s="16" t="s">
        <v>1551</v>
      </c>
      <c r="C15" s="17" t="s">
        <v>1552</v>
      </c>
      <c r="D15" s="17" t="s">
        <v>1553</v>
      </c>
      <c r="E15" s="24" t="n">
        <f aca="false">COUNTIF(Sales_Data!T2:T1201,"&lt;0")+COUNTIF(Sales_Data!T2:T1201,"&gt;0.5")</f>
        <v>0</v>
      </c>
      <c r="F15" s="24" t="n">
        <v>0</v>
      </c>
      <c r="G15" s="10" t="str">
        <f aca="false">IF(E15&lt;=F15,"PASS","FAIL")</f>
        <v>PASS</v>
      </c>
    </row>
    <row r="16" customFormat="false" ht="19.5" hidden="false" customHeight="true" outlineLevel="0" collapsed="false">
      <c r="A16" s="35" t="s">
        <v>1554</v>
      </c>
      <c r="B16" s="14" t="s">
        <v>1555</v>
      </c>
      <c r="C16" s="15" t="s">
        <v>1556</v>
      </c>
      <c r="D16" s="15" t="s">
        <v>1557</v>
      </c>
      <c r="E16" s="19" t="n">
        <f aca="false">COUNTIF(Sales_Data!P2:P1201,"&lt;=0")</f>
        <v>0</v>
      </c>
      <c r="F16" s="19" t="n">
        <v>0</v>
      </c>
      <c r="G16" s="10" t="str">
        <f aca="false">IF(E16&lt;=F16,"PASS","FAIL")</f>
        <v>PASS</v>
      </c>
    </row>
    <row r="17" customFormat="false" ht="19.5" hidden="false" customHeight="true" outlineLevel="0" collapsed="false">
      <c r="A17" s="34" t="s">
        <v>1558</v>
      </c>
      <c r="B17" s="16" t="s">
        <v>1559</v>
      </c>
      <c r="C17" s="17" t="s">
        <v>1560</v>
      </c>
      <c r="D17" s="17" t="s">
        <v>1561</v>
      </c>
      <c r="E17" s="24" t="n">
        <f aca="false">COUNTIF(Sales_Data!Q2:Q1201,"&lt;=0")</f>
        <v>0</v>
      </c>
      <c r="F17" s="24" t="n">
        <v>0</v>
      </c>
      <c r="G17" s="10" t="str">
        <f aca="false">IF(E17&lt;=F17,"PASS","FAIL")</f>
        <v>PASS</v>
      </c>
    </row>
    <row r="18" customFormat="false" ht="19.5" hidden="false" customHeight="true" outlineLevel="0" collapsed="false">
      <c r="A18" s="35" t="s">
        <v>1562</v>
      </c>
      <c r="B18" s="14" t="s">
        <v>1563</v>
      </c>
      <c r="C18" s="15" t="s">
        <v>1564</v>
      </c>
      <c r="D18" s="15" t="s">
        <v>1565</v>
      </c>
      <c r="E18" s="19" t="n">
        <f aca="false">ROUND(ABS(SUM(Sales_Data!P2:P1201)-SUM(Sales_Data!Q2:Q1201)-SUM(Sales_Data!R2:R1201)),2)</f>
        <v>0</v>
      </c>
      <c r="F18" s="19" t="n">
        <v>0</v>
      </c>
      <c r="G18" s="10" t="str">
        <f aca="false">IF(E18&lt;=F18,"PASS","FAIL")</f>
        <v>PASS</v>
      </c>
    </row>
    <row r="20" customFormat="false" ht="21.75" hidden="false" customHeight="true" outlineLevel="0" collapsed="false">
      <c r="A20" s="3" t="s">
        <v>1566</v>
      </c>
    </row>
    <row r="21" customFormat="false" ht="21.75" hidden="false" customHeight="true" outlineLevel="0" collapsed="false">
      <c r="A21" s="6" t="s">
        <v>1567</v>
      </c>
      <c r="B21" s="6" t="s">
        <v>1568</v>
      </c>
      <c r="C21" s="18" t="s">
        <v>1569</v>
      </c>
      <c r="D21" s="18" t="s">
        <v>1570</v>
      </c>
      <c r="E21" s="6" t="s">
        <v>1571</v>
      </c>
      <c r="F21" s="18" t="s">
        <v>1572</v>
      </c>
      <c r="G21" s="7" t="s">
        <v>17</v>
      </c>
    </row>
    <row r="22" customFormat="false" ht="19.5" hidden="false" customHeight="true" outlineLevel="0" collapsed="false">
      <c r="A22" s="14" t="s">
        <v>1573</v>
      </c>
      <c r="B22" s="15" t="s">
        <v>1574</v>
      </c>
      <c r="C22" s="22" t="n">
        <f aca="false">SUM(Sales_Data!P2:P1201)</f>
        <v>1240777.5</v>
      </c>
      <c r="D22" s="22" t="n">
        <f aca="false">Analysis!F18</f>
        <v>1240777.5</v>
      </c>
      <c r="E22" s="15" t="s">
        <v>1575</v>
      </c>
      <c r="F22" s="22" t="n">
        <f aca="false">ROUND(C22-D22,2)</f>
        <v>0</v>
      </c>
      <c r="G22" s="10" t="str">
        <f aca="false">IF(ABS(F22)&lt;0.01,"RECONCILED","VARIANCE")</f>
        <v>RECONCILED</v>
      </c>
    </row>
    <row r="23" customFormat="false" ht="19.5" hidden="false" customHeight="true" outlineLevel="0" collapsed="false">
      <c r="A23" s="16" t="s">
        <v>1573</v>
      </c>
      <c r="B23" s="17" t="s">
        <v>1576</v>
      </c>
      <c r="C23" s="27" t="n">
        <f aca="false">SUM(Sales_Data!R2:R1201)</f>
        <v>325781.5</v>
      </c>
      <c r="D23" s="27" t="n">
        <f aca="false">Analysis!H18</f>
        <v>325781.5</v>
      </c>
      <c r="E23" s="17" t="s">
        <v>1577</v>
      </c>
      <c r="F23" s="27" t="n">
        <f aca="false">ROUND(C23-D23,2)</f>
        <v>0</v>
      </c>
      <c r="G23" s="10" t="str">
        <f aca="false">IF(ABS(F23)&lt;0.01,"RECONCILED","VARIANCE")</f>
        <v>RECONCILED</v>
      </c>
    </row>
    <row r="24" customFormat="false" ht="19.5" hidden="false" customHeight="true" outlineLevel="0" collapsed="false">
      <c r="A24" s="14" t="s">
        <v>1578</v>
      </c>
      <c r="B24" s="15" t="s">
        <v>1574</v>
      </c>
      <c r="C24" s="22" t="n">
        <f aca="false">SUM(Sales_Data!P2:P1201)</f>
        <v>1240777.5</v>
      </c>
      <c r="D24" s="22" t="n">
        <f aca="false">Analysis!F26</f>
        <v>1240777.5</v>
      </c>
      <c r="E24" s="15" t="s">
        <v>1579</v>
      </c>
      <c r="F24" s="22" t="n">
        <f aca="false">ROUND(C24-D24,2)</f>
        <v>0</v>
      </c>
      <c r="G24" s="10" t="str">
        <f aca="false">IF(ABS(F24)&lt;0.01,"RECONCILED","VARIANCE")</f>
        <v>RECONCILED</v>
      </c>
    </row>
    <row r="25" customFormat="false" ht="19.5" hidden="false" customHeight="true" outlineLevel="0" collapsed="false">
      <c r="A25" s="16" t="s">
        <v>1580</v>
      </c>
      <c r="B25" s="17" t="s">
        <v>1576</v>
      </c>
      <c r="C25" s="27" t="n">
        <f aca="false">SUM(Sales_Data!R2:R1201)</f>
        <v>325781.5</v>
      </c>
      <c r="D25" s="27" t="n">
        <f aca="false">Analysis!H35</f>
        <v>325781.5</v>
      </c>
      <c r="E25" s="17" t="s">
        <v>1581</v>
      </c>
      <c r="F25" s="27" t="n">
        <f aca="false">ROUND(C25-D25,2)</f>
        <v>0</v>
      </c>
      <c r="G25" s="10" t="str">
        <f aca="false">IF(ABS(F25)&lt;0.01,"RECONCILED","VARIANCE")</f>
        <v>RECONCILED</v>
      </c>
    </row>
    <row r="26" customFormat="false" ht="19.5" hidden="false" customHeight="true" outlineLevel="0" collapsed="false">
      <c r="A26" s="14" t="s">
        <v>1582</v>
      </c>
      <c r="B26" s="15" t="s">
        <v>1583</v>
      </c>
      <c r="C26" s="21" t="n">
        <f aca="false">COUNT(Sales_Data!A2:A1201)</f>
        <v>1200</v>
      </c>
      <c r="D26" s="21" t="n">
        <f aca="false">(Analysis!D43 + Analysis!D52)/2</f>
        <v>1200</v>
      </c>
      <c r="E26" s="15" t="s">
        <v>1584</v>
      </c>
      <c r="F26" s="21" t="n">
        <f aca="false">ROUND(C26-D26,2)</f>
        <v>0</v>
      </c>
      <c r="G26" s="10" t="str">
        <f aca="false">IF(ABS(F26)&lt;0.01,"RECONCILED","VARIANCE")</f>
        <v>RECONCILED</v>
      </c>
    </row>
  </sheetData>
  <mergeCells count="11">
    <mergeCell ref="A1:G1"/>
    <mergeCell ref="A2:G2"/>
    <mergeCell ref="A4:B4"/>
    <mergeCell ref="C4:D4"/>
    <mergeCell ref="F4:G4"/>
    <mergeCell ref="A5:B5"/>
    <mergeCell ref="C5:D5"/>
    <mergeCell ref="F5:G5"/>
    <mergeCell ref="A6:B6"/>
    <mergeCell ref="C6:D6"/>
    <mergeCell ref="F6:G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9" min="6" style="0" width="15"/>
  </cols>
  <sheetData>
    <row r="1" customFormat="false" ht="27.75" hidden="false" customHeight="true" outlineLevel="0" collapsed="false">
      <c r="A1" s="1" t="s">
        <v>1585</v>
      </c>
      <c r="B1" s="1"/>
      <c r="C1" s="1"/>
      <c r="D1" s="1"/>
      <c r="E1" s="1"/>
      <c r="F1" s="1"/>
      <c r="G1" s="1"/>
      <c r="H1" s="1"/>
      <c r="I1" s="1"/>
    </row>
    <row r="2" customFormat="false" ht="18.75" hidden="false" customHeight="true" outlineLevel="0" collapsed="false">
      <c r="A2" s="2" t="s">
        <v>1586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1587</v>
      </c>
    </row>
    <row r="5" customFormat="false" ht="21.75" hidden="false" customHeight="true" outlineLevel="0" collapsed="false">
      <c r="A5" s="7" t="s">
        <v>1588</v>
      </c>
      <c r="B5" s="7" t="s">
        <v>1589</v>
      </c>
      <c r="C5" s="7" t="s">
        <v>1590</v>
      </c>
      <c r="D5" s="18" t="s">
        <v>1591</v>
      </c>
      <c r="E5" s="18" t="s">
        <v>1592</v>
      </c>
      <c r="F5" s="18" t="s">
        <v>1593</v>
      </c>
      <c r="G5" s="18" t="s">
        <v>125</v>
      </c>
      <c r="H5" s="18" t="s">
        <v>1594</v>
      </c>
      <c r="I5" s="18" t="s">
        <v>131</v>
      </c>
    </row>
    <row r="6" customFormat="false" ht="18.75" hidden="false" customHeight="true" outlineLevel="0" collapsed="false">
      <c r="A6" s="14" t="s">
        <v>1595</v>
      </c>
      <c r="B6" s="20" t="n">
        <v>45658</v>
      </c>
      <c r="C6" s="20" t="n">
        <v>45688</v>
      </c>
      <c r="D6" s="21" t="n">
        <f aca="false">COUNTIFS(Sales_Data!$C$2:$C$1201,"&gt;="&amp;B6,Sales_Data!$C$2:$C$1201,"&lt;="&amp;C6)</f>
        <v>78</v>
      </c>
      <c r="E6" s="21" t="n">
        <f aca="false">SUMIFS(Sales_Data!$M$2:$M$1201,Sales_Data!$C$2:$C$1201,"&gt;="&amp;B6,Sales_Data!$C$2:$C$1201,"&lt;="&amp;C6)</f>
        <v>257</v>
      </c>
      <c r="F6" s="22" t="n">
        <f aca="false">SUMIFS(Sales_Data!$P$2:$P$1201,Sales_Data!$C$2:$C$1201,"&gt;="&amp;B6,Sales_Data!$C$2:$C$1201,"&lt;="&amp;C6)</f>
        <v>100500.85</v>
      </c>
      <c r="G6" s="22" t="n">
        <f aca="false">SUMIFS(Sales_Data!$Q$2:$Q$1201,Sales_Data!$C$2:$C$1201,"&gt;="&amp;B6,Sales_Data!$C$2:$C$1201,"&lt;="&amp;C6)</f>
        <v>74971</v>
      </c>
      <c r="H6" s="22" t="n">
        <f aca="false">F6-G6</f>
        <v>25529.85</v>
      </c>
      <c r="I6" s="23" t="n">
        <f aca="false">IF(F6=0,0,H6/F6)</f>
        <v>0.254026209728575</v>
      </c>
    </row>
    <row r="7" customFormat="false" ht="18.75" hidden="false" customHeight="true" outlineLevel="0" collapsed="false">
      <c r="A7" s="16" t="s">
        <v>1596</v>
      </c>
      <c r="B7" s="25" t="n">
        <v>45689</v>
      </c>
      <c r="C7" s="25" t="n">
        <v>45716</v>
      </c>
      <c r="D7" s="26" t="n">
        <f aca="false">COUNTIFS(Sales_Data!$C$2:$C$1201,"&gt;="&amp;B7,Sales_Data!$C$2:$C$1201,"&lt;="&amp;C7)</f>
        <v>74</v>
      </c>
      <c r="E7" s="26" t="n">
        <f aca="false">SUMIFS(Sales_Data!$M$2:$M$1201,Sales_Data!$C$2:$C$1201,"&gt;="&amp;B7,Sales_Data!$C$2:$C$1201,"&lt;="&amp;C7)</f>
        <v>241</v>
      </c>
      <c r="F7" s="27" t="n">
        <f aca="false">SUMIFS(Sales_Data!$P$2:$P$1201,Sales_Data!$C$2:$C$1201,"&gt;="&amp;B7,Sales_Data!$C$2:$C$1201,"&lt;="&amp;C7)</f>
        <v>92033.75</v>
      </c>
      <c r="G7" s="27" t="n">
        <f aca="false">SUMIFS(Sales_Data!$Q$2:$Q$1201,Sales_Data!$C$2:$C$1201,"&gt;="&amp;B7,Sales_Data!$C$2:$C$1201,"&lt;="&amp;C7)</f>
        <v>69515</v>
      </c>
      <c r="H7" s="27" t="n">
        <f aca="false">F7-G7</f>
        <v>22518.75</v>
      </c>
      <c r="I7" s="28" t="n">
        <f aca="false">IF(F7=0,0,H7/F7)</f>
        <v>0.244679261683893</v>
      </c>
    </row>
    <row r="8" customFormat="false" ht="18.75" hidden="false" customHeight="true" outlineLevel="0" collapsed="false">
      <c r="A8" s="14" t="s">
        <v>1597</v>
      </c>
      <c r="B8" s="20" t="n">
        <v>45717</v>
      </c>
      <c r="C8" s="20" t="n">
        <v>45747</v>
      </c>
      <c r="D8" s="21" t="n">
        <f aca="false">COUNTIFS(Sales_Data!$C$2:$C$1201,"&gt;="&amp;B8,Sales_Data!$C$2:$C$1201,"&lt;="&amp;C8)</f>
        <v>92</v>
      </c>
      <c r="E8" s="21" t="n">
        <f aca="false">SUMIFS(Sales_Data!$M$2:$M$1201,Sales_Data!$C$2:$C$1201,"&gt;="&amp;B8,Sales_Data!$C$2:$C$1201,"&lt;="&amp;C8)</f>
        <v>271</v>
      </c>
      <c r="F8" s="22" t="n">
        <f aca="false">SUMIFS(Sales_Data!$P$2:$P$1201,Sales_Data!$C$2:$C$1201,"&gt;="&amp;B8,Sales_Data!$C$2:$C$1201,"&lt;="&amp;C8)</f>
        <v>81312.5</v>
      </c>
      <c r="G8" s="22" t="n">
        <f aca="false">SUMIFS(Sales_Data!$Q$2:$Q$1201,Sales_Data!$C$2:$C$1201,"&gt;="&amp;B8,Sales_Data!$C$2:$C$1201,"&lt;="&amp;C8)</f>
        <v>63981</v>
      </c>
      <c r="H8" s="22" t="n">
        <f aca="false">F8-G8</f>
        <v>17331.5</v>
      </c>
      <c r="I8" s="23" t="n">
        <f aca="false">IF(F8=0,0,H8/F8)</f>
        <v>0.213146810146042</v>
      </c>
    </row>
    <row r="9" customFormat="false" ht="18.75" hidden="false" customHeight="true" outlineLevel="0" collapsed="false">
      <c r="A9" s="16" t="s">
        <v>1598</v>
      </c>
      <c r="B9" s="25" t="n">
        <v>45748</v>
      </c>
      <c r="C9" s="25" t="n">
        <v>45777</v>
      </c>
      <c r="D9" s="26" t="n">
        <f aca="false">COUNTIFS(Sales_Data!$C$2:$C$1201,"&gt;="&amp;B9,Sales_Data!$C$2:$C$1201,"&lt;="&amp;C9)</f>
        <v>86</v>
      </c>
      <c r="E9" s="26" t="n">
        <f aca="false">SUMIFS(Sales_Data!$M$2:$M$1201,Sales_Data!$C$2:$C$1201,"&gt;="&amp;B9,Sales_Data!$C$2:$C$1201,"&lt;="&amp;C9)</f>
        <v>255</v>
      </c>
      <c r="F9" s="27" t="n">
        <f aca="false">SUMIFS(Sales_Data!$P$2:$P$1201,Sales_Data!$C$2:$C$1201,"&gt;="&amp;B9,Sales_Data!$C$2:$C$1201,"&lt;="&amp;C9)</f>
        <v>81396.9</v>
      </c>
      <c r="G9" s="27" t="n">
        <f aca="false">SUMIFS(Sales_Data!$Q$2:$Q$1201,Sales_Data!$C$2:$C$1201,"&gt;="&amp;B9,Sales_Data!$C$2:$C$1201,"&lt;="&amp;C9)</f>
        <v>57033</v>
      </c>
      <c r="H9" s="27" t="n">
        <f aca="false">F9-G9</f>
        <v>24363.9</v>
      </c>
      <c r="I9" s="28" t="n">
        <f aca="false">IF(F9=0,0,H9/F9)</f>
        <v>0.299322210059597</v>
      </c>
    </row>
    <row r="10" customFormat="false" ht="18.75" hidden="false" customHeight="true" outlineLevel="0" collapsed="false">
      <c r="A10" s="14" t="s">
        <v>1599</v>
      </c>
      <c r="B10" s="20" t="n">
        <v>45778</v>
      </c>
      <c r="C10" s="20" t="n">
        <v>45808</v>
      </c>
      <c r="D10" s="21" t="n">
        <f aca="false">COUNTIFS(Sales_Data!$C$2:$C$1201,"&gt;="&amp;B10,Sales_Data!$C$2:$C$1201,"&lt;="&amp;C10)</f>
        <v>95</v>
      </c>
      <c r="E10" s="21" t="n">
        <f aca="false">SUMIFS(Sales_Data!$M$2:$M$1201,Sales_Data!$C$2:$C$1201,"&gt;="&amp;B10,Sales_Data!$C$2:$C$1201,"&lt;="&amp;C10)</f>
        <v>293</v>
      </c>
      <c r="F10" s="22" t="n">
        <f aca="false">SUMIFS(Sales_Data!$P$2:$P$1201,Sales_Data!$C$2:$C$1201,"&gt;="&amp;B10,Sales_Data!$C$2:$C$1201,"&lt;="&amp;C10)</f>
        <v>94534.85</v>
      </c>
      <c r="G10" s="22" t="n">
        <f aca="false">SUMIFS(Sales_Data!$Q$2:$Q$1201,Sales_Data!$C$2:$C$1201,"&gt;="&amp;B10,Sales_Data!$C$2:$C$1201,"&lt;="&amp;C10)</f>
        <v>70269</v>
      </c>
      <c r="H10" s="22" t="n">
        <f aca="false">F10-G10</f>
        <v>24265.85</v>
      </c>
      <c r="I10" s="23" t="n">
        <f aca="false">IF(F10=0,0,H10/F10)</f>
        <v>0.256686819728386</v>
      </c>
    </row>
    <row r="11" customFormat="false" ht="18.75" hidden="false" customHeight="true" outlineLevel="0" collapsed="false">
      <c r="A11" s="16" t="s">
        <v>1600</v>
      </c>
      <c r="B11" s="25" t="n">
        <v>45809</v>
      </c>
      <c r="C11" s="25" t="n">
        <v>45838</v>
      </c>
      <c r="D11" s="26" t="n">
        <f aca="false">COUNTIFS(Sales_Data!$C$2:$C$1201,"&gt;="&amp;B11,Sales_Data!$C$2:$C$1201,"&lt;="&amp;C11)</f>
        <v>98</v>
      </c>
      <c r="E11" s="26" t="n">
        <f aca="false">SUMIFS(Sales_Data!$M$2:$M$1201,Sales_Data!$C$2:$C$1201,"&gt;="&amp;B11,Sales_Data!$C$2:$C$1201,"&lt;="&amp;C11)</f>
        <v>304</v>
      </c>
      <c r="F11" s="27" t="n">
        <f aca="false">SUMIFS(Sales_Data!$P$2:$P$1201,Sales_Data!$C$2:$C$1201,"&gt;="&amp;B11,Sales_Data!$C$2:$C$1201,"&lt;="&amp;C11)</f>
        <v>111206</v>
      </c>
      <c r="G11" s="27" t="n">
        <f aca="false">SUMIFS(Sales_Data!$Q$2:$Q$1201,Sales_Data!$C$2:$C$1201,"&gt;="&amp;B11,Sales_Data!$C$2:$C$1201,"&lt;="&amp;C11)</f>
        <v>82342</v>
      </c>
      <c r="H11" s="27" t="n">
        <f aca="false">F11-G11</f>
        <v>28864</v>
      </c>
      <c r="I11" s="28" t="n">
        <f aca="false">IF(F11=0,0,H11/F11)</f>
        <v>0.259554340593134</v>
      </c>
    </row>
    <row r="12" customFormat="false" ht="18.75" hidden="false" customHeight="true" outlineLevel="0" collapsed="false">
      <c r="A12" s="14" t="s">
        <v>1601</v>
      </c>
      <c r="B12" s="20" t="n">
        <v>45839</v>
      </c>
      <c r="C12" s="20" t="n">
        <v>45869</v>
      </c>
      <c r="D12" s="21" t="n">
        <f aca="false">COUNTIFS(Sales_Data!$C$2:$C$1201,"&gt;="&amp;B12,Sales_Data!$C$2:$C$1201,"&lt;="&amp;C12)</f>
        <v>90</v>
      </c>
      <c r="E12" s="21" t="n">
        <f aca="false">SUMIFS(Sales_Data!$M$2:$M$1201,Sales_Data!$C$2:$C$1201,"&gt;="&amp;B12,Sales_Data!$C$2:$C$1201,"&lt;="&amp;C12)</f>
        <v>292</v>
      </c>
      <c r="F12" s="22" t="n">
        <f aca="false">SUMIFS(Sales_Data!$P$2:$P$1201,Sales_Data!$C$2:$C$1201,"&gt;="&amp;B12,Sales_Data!$C$2:$C$1201,"&lt;="&amp;C12)</f>
        <v>90226.85</v>
      </c>
      <c r="G12" s="22" t="n">
        <f aca="false">SUMIFS(Sales_Data!$Q$2:$Q$1201,Sales_Data!$C$2:$C$1201,"&gt;="&amp;B12,Sales_Data!$C$2:$C$1201,"&lt;="&amp;C12)</f>
        <v>66953</v>
      </c>
      <c r="H12" s="22" t="n">
        <f aca="false">F12-G12</f>
        <v>23273.85</v>
      </c>
      <c r="I12" s="23" t="n">
        <f aca="false">IF(F12=0,0,H12/F12)</f>
        <v>0.257948160663927</v>
      </c>
    </row>
    <row r="13" customFormat="false" ht="18.75" hidden="false" customHeight="true" outlineLevel="0" collapsed="false">
      <c r="A13" s="16" t="s">
        <v>1602</v>
      </c>
      <c r="B13" s="25" t="n">
        <v>45870</v>
      </c>
      <c r="C13" s="25" t="n">
        <v>45900</v>
      </c>
      <c r="D13" s="26" t="n">
        <f aca="false">COUNTIFS(Sales_Data!$C$2:$C$1201,"&gt;="&amp;B13,Sales_Data!$C$2:$C$1201,"&lt;="&amp;C13)</f>
        <v>102</v>
      </c>
      <c r="E13" s="26" t="n">
        <f aca="false">SUMIFS(Sales_Data!$M$2:$M$1201,Sales_Data!$C$2:$C$1201,"&gt;="&amp;B13,Sales_Data!$C$2:$C$1201,"&lt;="&amp;C13)</f>
        <v>308</v>
      </c>
      <c r="F13" s="27" t="n">
        <f aca="false">SUMIFS(Sales_Data!$P$2:$P$1201,Sales_Data!$C$2:$C$1201,"&gt;="&amp;B13,Sales_Data!$C$2:$C$1201,"&lt;="&amp;C13)</f>
        <v>101659.85</v>
      </c>
      <c r="G13" s="27" t="n">
        <f aca="false">SUMIFS(Sales_Data!$Q$2:$Q$1201,Sales_Data!$C$2:$C$1201,"&gt;="&amp;B13,Sales_Data!$C$2:$C$1201,"&lt;="&amp;C13)</f>
        <v>75058</v>
      </c>
      <c r="H13" s="27" t="n">
        <f aca="false">F13-G13</f>
        <v>26601.85</v>
      </c>
      <c r="I13" s="28" t="n">
        <f aca="false">IF(F13=0,0,H13/F13)</f>
        <v>0.261675086083641</v>
      </c>
    </row>
    <row r="14" customFormat="false" ht="18.75" hidden="false" customHeight="true" outlineLevel="0" collapsed="false">
      <c r="A14" s="14" t="s">
        <v>1603</v>
      </c>
      <c r="B14" s="20" t="n">
        <v>45901</v>
      </c>
      <c r="C14" s="20" t="n">
        <v>45930</v>
      </c>
      <c r="D14" s="21" t="n">
        <f aca="false">COUNTIFS(Sales_Data!$C$2:$C$1201,"&gt;="&amp;B14,Sales_Data!$C$2:$C$1201,"&lt;="&amp;C14)</f>
        <v>114</v>
      </c>
      <c r="E14" s="21" t="n">
        <f aca="false">SUMIFS(Sales_Data!$M$2:$M$1201,Sales_Data!$C$2:$C$1201,"&gt;="&amp;B14,Sales_Data!$C$2:$C$1201,"&lt;="&amp;C14)</f>
        <v>366</v>
      </c>
      <c r="F14" s="22" t="n">
        <f aca="false">SUMIFS(Sales_Data!$P$2:$P$1201,Sales_Data!$C$2:$C$1201,"&gt;="&amp;B14,Sales_Data!$C$2:$C$1201,"&lt;="&amp;C14)</f>
        <v>129227</v>
      </c>
      <c r="G14" s="22" t="n">
        <f aca="false">SUMIFS(Sales_Data!$Q$2:$Q$1201,Sales_Data!$C$2:$C$1201,"&gt;="&amp;B14,Sales_Data!$C$2:$C$1201,"&lt;="&amp;C14)</f>
        <v>98599</v>
      </c>
      <c r="H14" s="22" t="n">
        <f aca="false">F14-G14</f>
        <v>30628</v>
      </c>
      <c r="I14" s="23" t="n">
        <f aca="false">IF(F14=0,0,H14/F14)</f>
        <v>0.237009293723448</v>
      </c>
    </row>
    <row r="15" customFormat="false" ht="18.75" hidden="false" customHeight="true" outlineLevel="0" collapsed="false">
      <c r="A15" s="16" t="s">
        <v>1604</v>
      </c>
      <c r="B15" s="25" t="n">
        <v>45931</v>
      </c>
      <c r="C15" s="25" t="n">
        <v>45961</v>
      </c>
      <c r="D15" s="26" t="n">
        <f aca="false">COUNTIFS(Sales_Data!$C$2:$C$1201,"&gt;="&amp;B15,Sales_Data!$C$2:$C$1201,"&lt;="&amp;C15)</f>
        <v>110</v>
      </c>
      <c r="E15" s="26" t="n">
        <f aca="false">SUMIFS(Sales_Data!$M$2:$M$1201,Sales_Data!$C$2:$C$1201,"&gt;="&amp;B15,Sales_Data!$C$2:$C$1201,"&lt;="&amp;C15)</f>
        <v>348</v>
      </c>
      <c r="F15" s="27" t="n">
        <f aca="false">SUMIFS(Sales_Data!$P$2:$P$1201,Sales_Data!$C$2:$C$1201,"&gt;="&amp;B15,Sales_Data!$C$2:$C$1201,"&lt;="&amp;C15)</f>
        <v>118220.55</v>
      </c>
      <c r="G15" s="27" t="n">
        <f aca="false">SUMIFS(Sales_Data!$Q$2:$Q$1201,Sales_Data!$C$2:$C$1201,"&gt;="&amp;B15,Sales_Data!$C$2:$C$1201,"&lt;="&amp;C15)</f>
        <v>84443</v>
      </c>
      <c r="H15" s="27" t="n">
        <f aca="false">F15-G15</f>
        <v>33777.55</v>
      </c>
      <c r="I15" s="28" t="n">
        <f aca="false">IF(F15=0,0,H15/F15)</f>
        <v>0.285716400405852</v>
      </c>
    </row>
    <row r="16" customFormat="false" ht="18.75" hidden="false" customHeight="true" outlineLevel="0" collapsed="false">
      <c r="A16" s="14" t="s">
        <v>1605</v>
      </c>
      <c r="B16" s="20" t="n">
        <v>45962</v>
      </c>
      <c r="C16" s="20" t="n">
        <v>45991</v>
      </c>
      <c r="D16" s="21" t="n">
        <f aca="false">COUNTIFS(Sales_Data!$C$2:$C$1201,"&gt;="&amp;B16,Sales_Data!$C$2:$C$1201,"&lt;="&amp;C16)</f>
        <v>128</v>
      </c>
      <c r="E16" s="21" t="n">
        <f aca="false">SUMIFS(Sales_Data!$M$2:$M$1201,Sales_Data!$C$2:$C$1201,"&gt;="&amp;B16,Sales_Data!$C$2:$C$1201,"&lt;="&amp;C16)</f>
        <v>369</v>
      </c>
      <c r="F16" s="22" t="n">
        <f aca="false">SUMIFS(Sales_Data!$P$2:$P$1201,Sales_Data!$C$2:$C$1201,"&gt;="&amp;B16,Sales_Data!$C$2:$C$1201,"&lt;="&amp;C16)</f>
        <v>109399.65</v>
      </c>
      <c r="G16" s="22" t="n">
        <f aca="false">SUMIFS(Sales_Data!$Q$2:$Q$1201,Sales_Data!$C$2:$C$1201,"&gt;="&amp;B16,Sales_Data!$C$2:$C$1201,"&lt;="&amp;C16)</f>
        <v>78840</v>
      </c>
      <c r="H16" s="22" t="n">
        <f aca="false">F16-G16</f>
        <v>30559.65</v>
      </c>
      <c r="I16" s="23" t="n">
        <f aca="false">IF(F16=0,0,H16/F16)</f>
        <v>0.279339559130217</v>
      </c>
    </row>
    <row r="17" customFormat="false" ht="18.75" hidden="false" customHeight="true" outlineLevel="0" collapsed="false">
      <c r="A17" s="16" t="s">
        <v>1606</v>
      </c>
      <c r="B17" s="25" t="n">
        <v>45992</v>
      </c>
      <c r="C17" s="25" t="n">
        <v>46022</v>
      </c>
      <c r="D17" s="26" t="n">
        <f aca="false">COUNTIFS(Sales_Data!$C$2:$C$1201,"&gt;="&amp;B17,Sales_Data!$C$2:$C$1201,"&lt;="&amp;C17)</f>
        <v>133</v>
      </c>
      <c r="E17" s="26" t="n">
        <f aca="false">SUMIFS(Sales_Data!$M$2:$M$1201,Sales_Data!$C$2:$C$1201,"&gt;="&amp;B17,Sales_Data!$C$2:$C$1201,"&lt;="&amp;C17)</f>
        <v>413</v>
      </c>
      <c r="F17" s="27" t="n">
        <f aca="false">SUMIFS(Sales_Data!$P$2:$P$1201,Sales_Data!$C$2:$C$1201,"&gt;="&amp;B17,Sales_Data!$C$2:$C$1201,"&lt;="&amp;C17)</f>
        <v>131058.75</v>
      </c>
      <c r="G17" s="27" t="n">
        <f aca="false">SUMIFS(Sales_Data!$Q$2:$Q$1201,Sales_Data!$C$2:$C$1201,"&gt;="&amp;B17,Sales_Data!$C$2:$C$1201,"&lt;="&amp;C17)</f>
        <v>92992</v>
      </c>
      <c r="H17" s="27" t="n">
        <f aca="false">F17-G17</f>
        <v>38066.75</v>
      </c>
      <c r="I17" s="28" t="n">
        <f aca="false">IF(F17=0,0,H17/F17)</f>
        <v>0.290455616278959</v>
      </c>
    </row>
    <row r="18" customFormat="false" ht="21" hidden="false" customHeight="true" outlineLevel="0" collapsed="false">
      <c r="A18" s="36" t="s">
        <v>1607</v>
      </c>
      <c r="B18" s="37" t="n">
        <v>45658</v>
      </c>
      <c r="C18" s="37" t="n">
        <v>46022</v>
      </c>
      <c r="D18" s="38" t="n">
        <f aca="false">SUM(D6:D17)</f>
        <v>1200</v>
      </c>
      <c r="E18" s="38" t="n">
        <f aca="false">SUM(E6:E17)</f>
        <v>3717</v>
      </c>
      <c r="F18" s="39" t="n">
        <f aca="false">SUM(F6:F17)</f>
        <v>1240777.5</v>
      </c>
      <c r="G18" s="39" t="n">
        <f aca="false">SUM(G6:G17)</f>
        <v>914996</v>
      </c>
      <c r="H18" s="39" t="n">
        <f aca="false">SUM(H6:H17)</f>
        <v>325781.5</v>
      </c>
      <c r="I18" s="40" t="n">
        <f aca="false">IF(F18=0,0,H18/F18)</f>
        <v>0.262562385278585</v>
      </c>
    </row>
    <row r="21" customFormat="false" ht="21.75" hidden="false" customHeight="true" outlineLevel="0" collapsed="false">
      <c r="A21" s="3" t="s">
        <v>1608</v>
      </c>
    </row>
    <row r="22" customFormat="false" ht="21.75" hidden="false" customHeight="true" outlineLevel="0" collapsed="false">
      <c r="A22" s="6" t="s">
        <v>97</v>
      </c>
      <c r="B22" s="7" t="s">
        <v>1609</v>
      </c>
      <c r="C22" s="18" t="s">
        <v>1610</v>
      </c>
      <c r="D22" s="18" t="s">
        <v>1591</v>
      </c>
      <c r="E22" s="18" t="s">
        <v>1592</v>
      </c>
      <c r="F22" s="18" t="s">
        <v>1593</v>
      </c>
      <c r="G22" s="18" t="s">
        <v>125</v>
      </c>
      <c r="H22" s="18" t="s">
        <v>1594</v>
      </c>
      <c r="I22" s="18" t="s">
        <v>131</v>
      </c>
    </row>
    <row r="23" customFormat="false" ht="19.5" hidden="false" customHeight="true" outlineLevel="0" collapsed="false">
      <c r="A23" s="16" t="s">
        <v>158</v>
      </c>
      <c r="B23" s="17" t="s">
        <v>1611</v>
      </c>
      <c r="C23" s="28" t="n">
        <f aca="false">AVERAGEIF(Sales_Data!$J$2:$J$1201,A23,Sales_Data!$T$2:$T$1201)</f>
        <v>0.0563852813852814</v>
      </c>
      <c r="D23" s="26" t="n">
        <f aca="false">COUNTIF(Sales_Data!$J$2:$J$1201,A23)</f>
        <v>462</v>
      </c>
      <c r="E23" s="26" t="n">
        <f aca="false">SUMIF(Sales_Data!$J$2:$J$1201,A23,Sales_Data!$M$2:$M$1201)</f>
        <v>1415</v>
      </c>
      <c r="F23" s="27" t="n">
        <f aca="false">SUMIF(Sales_Data!$J$2:$J$1201,A23,Sales_Data!$P$2:$P$1201)</f>
        <v>793517.25</v>
      </c>
      <c r="G23" s="27" t="n">
        <f aca="false">SUMIF(Sales_Data!$J$2:$J$1201,A23,Sales_Data!$Q$2:$Q$1201)</f>
        <v>548474</v>
      </c>
      <c r="H23" s="27" t="n">
        <f aca="false">F23-G23</f>
        <v>245043.25</v>
      </c>
      <c r="I23" s="28" t="n">
        <f aca="false">IF(F23=0,0,H23/F23)</f>
        <v>0.308806456318372</v>
      </c>
    </row>
    <row r="24" customFormat="false" ht="19.5" hidden="false" customHeight="true" outlineLevel="0" collapsed="false">
      <c r="A24" s="16" t="s">
        <v>155</v>
      </c>
      <c r="B24" s="17" t="s">
        <v>1612</v>
      </c>
      <c r="C24" s="28" t="n">
        <f aca="false">AVERAGEIF(Sales_Data!$J$2:$J$1201,A24,Sales_Data!$T$2:$T$1201)</f>
        <v>0.11508875739645</v>
      </c>
      <c r="D24" s="26" t="n">
        <f aca="false">COUNTIF(Sales_Data!$J$2:$J$1201,A24)</f>
        <v>338</v>
      </c>
      <c r="E24" s="26" t="n">
        <f aca="false">SUMIF(Sales_Data!$J$2:$J$1201,A24,Sales_Data!$M$2:$M$1201)</f>
        <v>1048</v>
      </c>
      <c r="F24" s="27" t="n">
        <f aca="false">SUMIF(Sales_Data!$J$2:$J$1201,A24,Sales_Data!$P$2:$P$1201)</f>
        <v>344599.25</v>
      </c>
      <c r="G24" s="27" t="n">
        <f aca="false">SUMIF(Sales_Data!$J$2:$J$1201,A24,Sales_Data!$Q$2:$Q$1201)</f>
        <v>301546</v>
      </c>
      <c r="H24" s="27" t="n">
        <f aca="false">F24-G24</f>
        <v>43053.25</v>
      </c>
      <c r="I24" s="28" t="n">
        <f aca="false">IF(F24=0,0,H24/F24)</f>
        <v>0.124937155260785</v>
      </c>
    </row>
    <row r="25" customFormat="false" ht="19.5" hidden="false" customHeight="true" outlineLevel="0" collapsed="false">
      <c r="A25" s="16" t="s">
        <v>172</v>
      </c>
      <c r="B25" s="17" t="s">
        <v>1613</v>
      </c>
      <c r="C25" s="28" t="n">
        <f aca="false">AVERAGEIF(Sales_Data!$J$2:$J$1201,A25,Sales_Data!$T$2:$T$1201)</f>
        <v>0.054625</v>
      </c>
      <c r="D25" s="26" t="n">
        <f aca="false">COUNTIF(Sales_Data!$J$2:$J$1201,A25)</f>
        <v>400</v>
      </c>
      <c r="E25" s="26" t="n">
        <f aca="false">SUMIF(Sales_Data!$J$2:$J$1201,A25,Sales_Data!$M$2:$M$1201)</f>
        <v>1254</v>
      </c>
      <c r="F25" s="27" t="n">
        <f aca="false">SUMIF(Sales_Data!$J$2:$J$1201,A25,Sales_Data!$P$2:$P$1201)</f>
        <v>102661</v>
      </c>
      <c r="G25" s="27" t="n">
        <f aca="false">SUMIF(Sales_Data!$J$2:$J$1201,A25,Sales_Data!$Q$2:$Q$1201)</f>
        <v>64976</v>
      </c>
      <c r="H25" s="27" t="n">
        <f aca="false">F25-G25</f>
        <v>37685</v>
      </c>
      <c r="I25" s="28" t="n">
        <f aca="false">IF(F25=0,0,H25/F25)</f>
        <v>0.367081949328372</v>
      </c>
    </row>
    <row r="26" customFormat="false" ht="21" hidden="false" customHeight="true" outlineLevel="0" collapsed="false">
      <c r="A26" s="36" t="s">
        <v>1614</v>
      </c>
      <c r="B26" s="36" t="s">
        <v>1615</v>
      </c>
      <c r="C26" s="40" t="n">
        <f aca="false">AVERAGE(Sales_Data!$T$2:$T$1201)</f>
        <v>0.0723333333333333</v>
      </c>
      <c r="D26" s="38" t="n">
        <f aca="false">SUM(D23:D25)</f>
        <v>1200</v>
      </c>
      <c r="E26" s="38" t="n">
        <f aca="false">SUM(E23:E25)</f>
        <v>3717</v>
      </c>
      <c r="F26" s="39" t="n">
        <f aca="false">SUM(F23:F25)</f>
        <v>1240777.5</v>
      </c>
      <c r="G26" s="39" t="n">
        <f aca="false">SUM(G23:G25)</f>
        <v>914996</v>
      </c>
      <c r="H26" s="39" t="n">
        <f aca="false">SUM(H23:H25)</f>
        <v>325781.5</v>
      </c>
      <c r="I26" s="40" t="n">
        <f aca="false">IF(F26=0,0,H26/F26)</f>
        <v>0.262562385278585</v>
      </c>
    </row>
    <row r="29" customFormat="false" ht="21.75" hidden="false" customHeight="true" outlineLevel="0" collapsed="false">
      <c r="A29" s="3" t="s">
        <v>1616</v>
      </c>
    </row>
    <row r="30" customFormat="false" ht="21.75" hidden="false" customHeight="true" outlineLevel="0" collapsed="false">
      <c r="A30" s="6" t="s">
        <v>89</v>
      </c>
      <c r="B30" s="6" t="s">
        <v>1617</v>
      </c>
      <c r="C30" s="18" t="s">
        <v>1610</v>
      </c>
      <c r="D30" s="18" t="s">
        <v>1591</v>
      </c>
      <c r="E30" s="18" t="s">
        <v>1592</v>
      </c>
      <c r="F30" s="18" t="s">
        <v>1593</v>
      </c>
      <c r="G30" s="18" t="s">
        <v>125</v>
      </c>
      <c r="H30" s="18" t="s">
        <v>1594</v>
      </c>
      <c r="I30" s="18" t="s">
        <v>131</v>
      </c>
    </row>
    <row r="31" customFormat="false" ht="19.5" hidden="false" customHeight="true" outlineLevel="0" collapsed="false">
      <c r="A31" s="16" t="s">
        <v>208</v>
      </c>
      <c r="B31" s="17" t="s">
        <v>1618</v>
      </c>
      <c r="C31" s="28" t="n">
        <f aca="false">AVERAGEIF(Sales_Data!$H$2:$H$1201,A31,Sales_Data!$T$2:$T$1201)</f>
        <v>0.0699708454810496</v>
      </c>
      <c r="D31" s="26" t="n">
        <f aca="false">COUNTIF(Sales_Data!$H$2:$H$1201,A31)</f>
        <v>343</v>
      </c>
      <c r="E31" s="26" t="n">
        <f aca="false">SUMIF(Sales_Data!$H$2:$H$1201,A31,Sales_Data!$M$2:$M$1201)</f>
        <v>1078</v>
      </c>
      <c r="F31" s="27" t="n">
        <f aca="false">SUMIF(Sales_Data!$H$2:$H$1201,A31,Sales_Data!$P$2:$P$1201)</f>
        <v>353141.3</v>
      </c>
      <c r="G31" s="27" t="n">
        <f aca="false">SUMIF(Sales_Data!$H$2:$H$1201,A31,Sales_Data!$Q$2:$Q$1201)</f>
        <v>262801</v>
      </c>
      <c r="H31" s="27" t="n">
        <f aca="false">F31-G31</f>
        <v>90340.3</v>
      </c>
      <c r="I31" s="28" t="n">
        <f aca="false">IF(F31=0,0,H31/F31)</f>
        <v>0.255819129623185</v>
      </c>
    </row>
    <row r="32" customFormat="false" ht="19.5" hidden="false" customHeight="true" outlineLevel="0" collapsed="false">
      <c r="A32" s="16" t="s">
        <v>153</v>
      </c>
      <c r="B32" s="17" t="s">
        <v>1619</v>
      </c>
      <c r="C32" s="28" t="n">
        <f aca="false">AVERAGEIF(Sales_Data!$H$2:$H$1201,A32,Sales_Data!$T$2:$T$1201)</f>
        <v>0.0682033096926714</v>
      </c>
      <c r="D32" s="26" t="n">
        <f aca="false">COUNTIF(Sales_Data!$H$2:$H$1201,A32)</f>
        <v>423</v>
      </c>
      <c r="E32" s="26" t="n">
        <f aca="false">SUMIF(Sales_Data!$H$2:$H$1201,A32,Sales_Data!$M$2:$M$1201)</f>
        <v>1299</v>
      </c>
      <c r="F32" s="27" t="n">
        <f aca="false">SUMIF(Sales_Data!$H$2:$H$1201,A32,Sales_Data!$P$2:$P$1201)</f>
        <v>423311.95</v>
      </c>
      <c r="G32" s="27" t="n">
        <f aca="false">SUMIF(Sales_Data!$H$2:$H$1201,A32,Sales_Data!$Q$2:$Q$1201)</f>
        <v>307983</v>
      </c>
      <c r="H32" s="27" t="n">
        <f aca="false">F32-G32</f>
        <v>115328.95</v>
      </c>
      <c r="I32" s="28" t="n">
        <f aca="false">IF(F32=0,0,H32/F32)</f>
        <v>0.272444352208814</v>
      </c>
    </row>
    <row r="33" customFormat="false" ht="19.5" hidden="false" customHeight="true" outlineLevel="0" collapsed="false">
      <c r="A33" s="16" t="s">
        <v>170</v>
      </c>
      <c r="B33" s="17" t="s">
        <v>1620</v>
      </c>
      <c r="C33" s="28" t="n">
        <f aca="false">AVERAGEIF(Sales_Data!$H$2:$H$1201,A33,Sales_Data!$T$2:$T$1201)</f>
        <v>0.0753968253968254</v>
      </c>
      <c r="D33" s="26" t="n">
        <f aca="false">COUNTIF(Sales_Data!$H$2:$H$1201,A33)</f>
        <v>252</v>
      </c>
      <c r="E33" s="26" t="n">
        <f aca="false">SUMIF(Sales_Data!$H$2:$H$1201,A33,Sales_Data!$M$2:$M$1201)</f>
        <v>789</v>
      </c>
      <c r="F33" s="27" t="n">
        <f aca="false">SUMIF(Sales_Data!$H$2:$H$1201,A33,Sales_Data!$P$2:$P$1201)</f>
        <v>275526.35</v>
      </c>
      <c r="G33" s="27" t="n">
        <f aca="false">SUMIF(Sales_Data!$H$2:$H$1201,A33,Sales_Data!$Q$2:$Q$1201)</f>
        <v>202839</v>
      </c>
      <c r="H33" s="27" t="n">
        <f aca="false">F33-G33</f>
        <v>72687.35</v>
      </c>
      <c r="I33" s="28" t="n">
        <f aca="false">IF(F33=0,0,H33/F33)</f>
        <v>0.263812698858022</v>
      </c>
    </row>
    <row r="34" customFormat="false" ht="19.5" hidden="false" customHeight="true" outlineLevel="0" collapsed="false">
      <c r="A34" s="16" t="s">
        <v>186</v>
      </c>
      <c r="B34" s="17" t="s">
        <v>1621</v>
      </c>
      <c r="C34" s="28" t="n">
        <f aca="false">AVERAGEIF(Sales_Data!$H$2:$H$1201,A34,Sales_Data!$T$2:$T$1201)</f>
        <v>0.0821428571428571</v>
      </c>
      <c r="D34" s="26" t="n">
        <f aca="false">COUNTIF(Sales_Data!$H$2:$H$1201,A34)</f>
        <v>182</v>
      </c>
      <c r="E34" s="26" t="n">
        <f aca="false">SUMIF(Sales_Data!$H$2:$H$1201,A34,Sales_Data!$M$2:$M$1201)</f>
        <v>551</v>
      </c>
      <c r="F34" s="27" t="n">
        <f aca="false">SUMIF(Sales_Data!$H$2:$H$1201,A34,Sales_Data!$P$2:$P$1201)</f>
        <v>188797.9</v>
      </c>
      <c r="G34" s="27" t="n">
        <f aca="false">SUMIF(Sales_Data!$H$2:$H$1201,A34,Sales_Data!$Q$2:$Q$1201)</f>
        <v>141373</v>
      </c>
      <c r="H34" s="27" t="n">
        <f aca="false">F34-G34</f>
        <v>47424.9</v>
      </c>
      <c r="I34" s="28" t="n">
        <f aca="false">IF(F34=0,0,H34/F34)</f>
        <v>0.251194001628196</v>
      </c>
    </row>
    <row r="35" customFormat="false" ht="21" hidden="false" customHeight="true" outlineLevel="0" collapsed="false">
      <c r="A35" s="36" t="s">
        <v>1622</v>
      </c>
      <c r="B35" s="36" t="s">
        <v>94</v>
      </c>
      <c r="C35" s="40" t="n">
        <f aca="false">AVERAGE(Sales_Data!$T$2:$T$1201)</f>
        <v>0.0723333333333333</v>
      </c>
      <c r="D35" s="38" t="n">
        <f aca="false">SUM(D31:D34)</f>
        <v>1200</v>
      </c>
      <c r="E35" s="38" t="n">
        <f aca="false">SUM(E31:E34)</f>
        <v>3717</v>
      </c>
      <c r="F35" s="39" t="n">
        <f aca="false">SUM(F31:F34)</f>
        <v>1240777.5</v>
      </c>
      <c r="G35" s="39" t="n">
        <f aca="false">SUM(G31:G34)</f>
        <v>914996</v>
      </c>
      <c r="H35" s="39" t="n">
        <f aca="false">SUM(H31:H34)</f>
        <v>325781.5</v>
      </c>
      <c r="I35" s="40" t="n">
        <f aca="false">IF(F35=0,0,H35/F35)</f>
        <v>0.262562385278585</v>
      </c>
    </row>
    <row r="38" customFormat="false" ht="21.75" hidden="false" customHeight="true" outlineLevel="0" collapsed="false">
      <c r="A38" s="3" t="s">
        <v>1623</v>
      </c>
    </row>
    <row r="39" customFormat="false" ht="21.75" hidden="false" customHeight="true" outlineLevel="0" collapsed="false">
      <c r="A39" s="6" t="s">
        <v>85</v>
      </c>
      <c r="B39" s="6" t="s">
        <v>1624</v>
      </c>
      <c r="C39" s="18" t="s">
        <v>1610</v>
      </c>
      <c r="D39" s="18" t="s">
        <v>1591</v>
      </c>
      <c r="E39" s="18" t="s">
        <v>1592</v>
      </c>
      <c r="F39" s="18" t="s">
        <v>1593</v>
      </c>
      <c r="G39" s="18" t="s">
        <v>125</v>
      </c>
      <c r="H39" s="18" t="s">
        <v>1594</v>
      </c>
      <c r="I39" s="18" t="s">
        <v>131</v>
      </c>
    </row>
    <row r="40" customFormat="false" ht="19.5" hidden="false" customHeight="true" outlineLevel="0" collapsed="false">
      <c r="A40" s="16" t="s">
        <v>177</v>
      </c>
      <c r="B40" s="17" t="s">
        <v>1625</v>
      </c>
      <c r="C40" s="28" t="n">
        <f aca="false">AVERAGEIF(Sales_Data!$G$2:$G$1201,A40,Sales_Data!$T$2:$T$1201)</f>
        <v>0.0729641693811075</v>
      </c>
      <c r="D40" s="26" t="n">
        <f aca="false">COUNTIF(Sales_Data!$G$2:$G$1201,A40)</f>
        <v>614</v>
      </c>
      <c r="E40" s="26" t="n">
        <f aca="false">SUMIF(Sales_Data!$G$2:$G$1201,A40,Sales_Data!$M$2:$M$1201)</f>
        <v>1921</v>
      </c>
      <c r="F40" s="27" t="n">
        <f aca="false">SUMIF(Sales_Data!$G$2:$G$1201,A40,Sales_Data!$P$2:$P$1201)</f>
        <v>628157.05</v>
      </c>
      <c r="G40" s="27" t="n">
        <f aca="false">SUMIF(Sales_Data!$G$2:$G$1201,A40,Sales_Data!$Q$2:$Q$1201)</f>
        <v>459964</v>
      </c>
      <c r="H40" s="27" t="n">
        <f aca="false">F40-G40</f>
        <v>168193.05</v>
      </c>
      <c r="I40" s="28" t="n">
        <f aca="false">IF(F40=0,0,H40/F40)</f>
        <v>0.267756367615392</v>
      </c>
    </row>
    <row r="41" customFormat="false" ht="19.5" hidden="false" customHeight="true" outlineLevel="0" collapsed="false">
      <c r="A41" s="16" t="s">
        <v>169</v>
      </c>
      <c r="B41" s="17" t="s">
        <v>1626</v>
      </c>
      <c r="C41" s="28" t="n">
        <f aca="false">AVERAGEIF(Sales_Data!$G$2:$G$1201,A41,Sales_Data!$T$2:$T$1201)</f>
        <v>0.0710826210826211</v>
      </c>
      <c r="D41" s="26" t="n">
        <f aca="false">COUNTIF(Sales_Data!$G$2:$G$1201,A41)</f>
        <v>351</v>
      </c>
      <c r="E41" s="26" t="n">
        <f aca="false">SUMIF(Sales_Data!$G$2:$G$1201,A41,Sales_Data!$M$2:$M$1201)</f>
        <v>1062</v>
      </c>
      <c r="F41" s="27" t="n">
        <f aca="false">SUMIF(Sales_Data!$G$2:$G$1201,A41,Sales_Data!$P$2:$P$1201)</f>
        <v>369059.45</v>
      </c>
      <c r="G41" s="27" t="n">
        <f aca="false">SUMIF(Sales_Data!$G$2:$G$1201,A41,Sales_Data!$Q$2:$Q$1201)</f>
        <v>272863</v>
      </c>
      <c r="H41" s="27" t="n">
        <f aca="false">F41-G41</f>
        <v>96196.45</v>
      </c>
      <c r="I41" s="28" t="n">
        <f aca="false">IF(F41=0,0,H41/F41)</f>
        <v>0.260652992356652</v>
      </c>
    </row>
    <row r="42" customFormat="false" ht="19.5" hidden="false" customHeight="true" outlineLevel="0" collapsed="false">
      <c r="A42" s="16" t="s">
        <v>152</v>
      </c>
      <c r="B42" s="17" t="s">
        <v>1627</v>
      </c>
      <c r="C42" s="28" t="n">
        <f aca="false">AVERAGEIF(Sales_Data!$G$2:$G$1201,A42,Sales_Data!$T$2:$T$1201)</f>
        <v>0.0725531914893617</v>
      </c>
      <c r="D42" s="26" t="n">
        <f aca="false">COUNTIF(Sales_Data!$G$2:$G$1201,A42)</f>
        <v>235</v>
      </c>
      <c r="E42" s="26" t="n">
        <f aca="false">SUMIF(Sales_Data!$G$2:$G$1201,A42,Sales_Data!$M$2:$M$1201)</f>
        <v>734</v>
      </c>
      <c r="F42" s="27" t="n">
        <f aca="false">SUMIF(Sales_Data!$G$2:$G$1201,A42,Sales_Data!$P$2:$P$1201)</f>
        <v>243561</v>
      </c>
      <c r="G42" s="27" t="n">
        <f aca="false">SUMIF(Sales_Data!$G$2:$G$1201,A42,Sales_Data!$Q$2:$Q$1201)</f>
        <v>182169</v>
      </c>
      <c r="H42" s="27" t="n">
        <f aca="false">F42-G42</f>
        <v>61392</v>
      </c>
      <c r="I42" s="28" t="n">
        <f aca="false">IF(F42=0,0,H42/F42)</f>
        <v>0.252060058876421</v>
      </c>
    </row>
    <row r="43" customFormat="false" ht="21" hidden="false" customHeight="true" outlineLevel="0" collapsed="false">
      <c r="A43" s="36" t="s">
        <v>1628</v>
      </c>
      <c r="B43" s="36" t="s">
        <v>1629</v>
      </c>
      <c r="C43" s="40" t="n">
        <f aca="false">AVERAGE(Sales_Data!$T$2:$T$1201)</f>
        <v>0.0723333333333333</v>
      </c>
      <c r="D43" s="38" t="n">
        <f aca="false">SUM(D40:D42)</f>
        <v>1200</v>
      </c>
      <c r="E43" s="38" t="n">
        <f aca="false">SUM(E40:E42)</f>
        <v>3717</v>
      </c>
      <c r="F43" s="39" t="n">
        <f aca="false">SUM(F40:F42)</f>
        <v>1240777.5</v>
      </c>
      <c r="G43" s="39" t="n">
        <f aca="false">SUM(G40:G42)</f>
        <v>914996</v>
      </c>
      <c r="H43" s="39" t="n">
        <f aca="false">SUM(H40:H42)</f>
        <v>325781.5</v>
      </c>
      <c r="I43" s="40" t="n">
        <f aca="false">IF(F43=0,0,H43/F43)</f>
        <v>0.262562385278585</v>
      </c>
    </row>
    <row r="46" customFormat="false" ht="21.75" hidden="false" customHeight="true" outlineLevel="0" collapsed="false">
      <c r="A46" s="3" t="s">
        <v>1630</v>
      </c>
    </row>
    <row r="47" customFormat="false" ht="21.75" hidden="false" customHeight="true" outlineLevel="0" collapsed="false">
      <c r="A47" s="6" t="s">
        <v>1631</v>
      </c>
      <c r="B47" s="18" t="s">
        <v>1632</v>
      </c>
      <c r="C47" s="18" t="s">
        <v>1633</v>
      </c>
      <c r="D47" s="18" t="s">
        <v>1591</v>
      </c>
      <c r="E47" s="18" t="s">
        <v>1592</v>
      </c>
      <c r="F47" s="18" t="s">
        <v>1593</v>
      </c>
      <c r="G47" s="18" t="s">
        <v>125</v>
      </c>
      <c r="H47" s="18" t="s">
        <v>1594</v>
      </c>
      <c r="I47" s="18" t="s">
        <v>131</v>
      </c>
    </row>
    <row r="48" customFormat="false" ht="19.5" hidden="false" customHeight="true" outlineLevel="0" collapsed="false">
      <c r="A48" s="16" t="s">
        <v>1634</v>
      </c>
      <c r="B48" s="28" t="n">
        <v>0</v>
      </c>
      <c r="C48" s="28" t="n">
        <v>0</v>
      </c>
      <c r="D48" s="26" t="n">
        <f aca="false">COUNTIFS(Sales_Data!$T$2:$T$1201,"&gt;="&amp;B48,Sales_Data!$T$2:$T$1201,"&lt;="&amp;C48)</f>
        <v>562</v>
      </c>
      <c r="E48" s="26" t="n">
        <f aca="false">SUMIFS(Sales_Data!$M$2:$M$1201,Sales_Data!$T$2:$T$1201,"&gt;="&amp;B48,Sales_Data!$T$2:$T$1201,"&lt;="&amp;C48)</f>
        <v>1734</v>
      </c>
      <c r="F48" s="27" t="n">
        <f aca="false">SUMIFS(Sales_Data!$P$2:$P$1201,Sales_Data!$T$2:$T$1201,"&gt;="&amp;B48,Sales_Data!$T$2:$T$1201,"&lt;="&amp;C48)</f>
        <v>531722</v>
      </c>
      <c r="G48" s="27" t="n">
        <f aca="false">SUMIFS(Sales_Data!$Q$2:$Q$1201,Sales_Data!$T$2:$T$1201,"&gt;="&amp;B48,Sales_Data!$T$2:$T$1201,"&lt;="&amp;C48)</f>
        <v>334916</v>
      </c>
      <c r="H48" s="27" t="n">
        <f aca="false">F48-G48</f>
        <v>196806</v>
      </c>
      <c r="I48" s="28" t="n">
        <f aca="false">IF(F48=0,0,H48/F48)</f>
        <v>0.370129503763245</v>
      </c>
    </row>
    <row r="49" customFormat="false" ht="19.5" hidden="false" customHeight="true" outlineLevel="0" collapsed="false">
      <c r="A49" s="16" t="s">
        <v>1635</v>
      </c>
      <c r="B49" s="28" t="n">
        <v>0.05</v>
      </c>
      <c r="C49" s="28" t="n">
        <v>0.1</v>
      </c>
      <c r="D49" s="26" t="n">
        <f aca="false">COUNTIFS(Sales_Data!$T$2:$T$1201,"&gt;="&amp;B49,Sales_Data!$T$2:$T$1201,"&lt;="&amp;C49)</f>
        <v>371</v>
      </c>
      <c r="E49" s="26" t="n">
        <f aca="false">SUMIFS(Sales_Data!$M$2:$M$1201,Sales_Data!$T$2:$T$1201,"&gt;="&amp;B49,Sales_Data!$T$2:$T$1201,"&lt;="&amp;C49)</f>
        <v>1159</v>
      </c>
      <c r="F49" s="27" t="n">
        <f aca="false">SUMIFS(Sales_Data!$P$2:$P$1201,Sales_Data!$T$2:$T$1201,"&gt;="&amp;B49,Sales_Data!$T$2:$T$1201,"&lt;="&amp;C49)</f>
        <v>406932.35</v>
      </c>
      <c r="G49" s="27" t="n">
        <f aca="false">SUMIFS(Sales_Data!$Q$2:$Q$1201,Sales_Data!$T$2:$T$1201,"&gt;="&amp;B49,Sales_Data!$T$2:$T$1201,"&lt;="&amp;C49)</f>
        <v>283706</v>
      </c>
      <c r="H49" s="27" t="n">
        <f aca="false">F49-G49</f>
        <v>123226.35</v>
      </c>
      <c r="I49" s="28" t="n">
        <f aca="false">IF(F49=0,0,H49/F49)</f>
        <v>0.302817777942697</v>
      </c>
    </row>
    <row r="50" customFormat="false" ht="19.5" hidden="false" customHeight="true" outlineLevel="0" collapsed="false">
      <c r="A50" s="16" t="s">
        <v>1636</v>
      </c>
      <c r="B50" s="28" t="n">
        <v>0.15</v>
      </c>
      <c r="C50" s="28" t="n">
        <v>0.2</v>
      </c>
      <c r="D50" s="26" t="n">
        <f aca="false">COUNTIFS(Sales_Data!$T$2:$T$1201,"&gt;="&amp;B50,Sales_Data!$T$2:$T$1201,"&lt;="&amp;C50)</f>
        <v>159</v>
      </c>
      <c r="E50" s="26" t="n">
        <f aca="false">SUMIFS(Sales_Data!$M$2:$M$1201,Sales_Data!$T$2:$T$1201,"&gt;="&amp;B50,Sales_Data!$T$2:$T$1201,"&lt;="&amp;C50)</f>
        <v>508</v>
      </c>
      <c r="F50" s="27" t="n">
        <f aca="false">SUMIFS(Sales_Data!$P$2:$P$1201,Sales_Data!$T$2:$T$1201,"&gt;="&amp;B50,Sales_Data!$T$2:$T$1201,"&lt;="&amp;C50)</f>
        <v>170994.85</v>
      </c>
      <c r="G50" s="27" t="n">
        <f aca="false">SUMIFS(Sales_Data!$Q$2:$Q$1201,Sales_Data!$T$2:$T$1201,"&gt;="&amp;B50,Sales_Data!$T$2:$T$1201,"&lt;="&amp;C50)</f>
        <v>149911</v>
      </c>
      <c r="H50" s="27" t="n">
        <f aca="false">F50-G50</f>
        <v>21083.85</v>
      </c>
      <c r="I50" s="28" t="n">
        <f aca="false">IF(F50=0,0,H50/F50)</f>
        <v>0.123301081874688</v>
      </c>
    </row>
    <row r="51" customFormat="false" ht="19.5" hidden="false" customHeight="true" outlineLevel="0" collapsed="false">
      <c r="A51" s="41" t="s">
        <v>1637</v>
      </c>
      <c r="B51" s="42" t="n">
        <v>0.25</v>
      </c>
      <c r="C51" s="42" t="n">
        <v>0.3</v>
      </c>
      <c r="D51" s="43" t="n">
        <f aca="false">COUNTIFS(Sales_Data!$T$2:$T$1201,"&gt;="&amp;B51,Sales_Data!$T$2:$T$1201,"&lt;="&amp;C51)</f>
        <v>108</v>
      </c>
      <c r="E51" s="43" t="n">
        <f aca="false">SUMIFS(Sales_Data!$M$2:$M$1201,Sales_Data!$T$2:$T$1201,"&gt;="&amp;B51,Sales_Data!$T$2:$T$1201,"&lt;="&amp;C51)</f>
        <v>316</v>
      </c>
      <c r="F51" s="44" t="n">
        <f aca="false">SUMIFS(Sales_Data!$P$2:$P$1201,Sales_Data!$T$2:$T$1201,"&gt;="&amp;B51,Sales_Data!$T$2:$T$1201,"&lt;="&amp;C51)</f>
        <v>131128.3</v>
      </c>
      <c r="G51" s="44" t="n">
        <f aca="false">SUMIFS(Sales_Data!$Q$2:$Q$1201,Sales_Data!$T$2:$T$1201,"&gt;="&amp;B51,Sales_Data!$T$2:$T$1201,"&lt;="&amp;C51)</f>
        <v>146463</v>
      </c>
      <c r="H51" s="45" t="n">
        <f aca="false">F51-G51</f>
        <v>-15334.7</v>
      </c>
      <c r="I51" s="46" t="n">
        <f aca="false">IF(F51=0,0,H51/F51)</f>
        <v>-0.116944244682498</v>
      </c>
    </row>
    <row r="52" customFormat="false" ht="21" hidden="false" customHeight="true" outlineLevel="0" collapsed="false">
      <c r="A52" s="36" t="s">
        <v>1638</v>
      </c>
      <c r="B52" s="40" t="n">
        <v>0</v>
      </c>
      <c r="C52" s="40" t="n">
        <v>0.3</v>
      </c>
      <c r="D52" s="38" t="n">
        <f aca="false">SUM(D48:D51)</f>
        <v>1200</v>
      </c>
      <c r="E52" s="38" t="n">
        <f aca="false">SUM(E48:E51)</f>
        <v>3717</v>
      </c>
      <c r="F52" s="39" t="n">
        <f aca="false">SUM(F48:F51)</f>
        <v>1240777.5</v>
      </c>
      <c r="G52" s="39" t="n">
        <f aca="false">SUM(G48:G51)</f>
        <v>914996</v>
      </c>
      <c r="H52" s="39" t="n">
        <f aca="false">SUM(H48:H51)</f>
        <v>325781.5</v>
      </c>
      <c r="I52" s="40" t="n">
        <f aca="false">IF(F52=0,0,H52/F52)</f>
        <v>0.262562385278585</v>
      </c>
    </row>
    <row r="55" customFormat="false" ht="21.75" hidden="false" customHeight="true" outlineLevel="0" collapsed="false">
      <c r="A55" s="3" t="s">
        <v>1639</v>
      </c>
    </row>
    <row r="56" customFormat="false" ht="21.75" hidden="false" customHeight="true" outlineLevel="0" collapsed="false">
      <c r="A56" s="6" t="s">
        <v>105</v>
      </c>
      <c r="B56" s="6" t="s">
        <v>1640</v>
      </c>
      <c r="C56" s="18" t="s">
        <v>1610</v>
      </c>
      <c r="D56" s="18" t="s">
        <v>1591</v>
      </c>
      <c r="E56" s="18" t="s">
        <v>1592</v>
      </c>
      <c r="F56" s="18" t="s">
        <v>1593</v>
      </c>
      <c r="G56" s="18" t="s">
        <v>125</v>
      </c>
      <c r="H56" s="18" t="s">
        <v>1594</v>
      </c>
      <c r="I56" s="18" t="s">
        <v>131</v>
      </c>
    </row>
    <row r="57" customFormat="false" ht="19.5" hidden="false" customHeight="true" outlineLevel="0" collapsed="false">
      <c r="A57" s="16" t="s">
        <v>276</v>
      </c>
      <c r="B57" s="17" t="s">
        <v>1641</v>
      </c>
      <c r="C57" s="28" t="n">
        <f aca="false">AVERAGEIF(Sales_Data!$L$2:$L$1201,A57,Sales_Data!$T$2:$T$1201)</f>
        <v>0.0318965517241379</v>
      </c>
      <c r="D57" s="26" t="n">
        <f aca="false">COUNTIF(Sales_Data!$L$2:$L$1201,A57)</f>
        <v>58</v>
      </c>
      <c r="E57" s="26" t="n">
        <f aca="false">SUMIF(Sales_Data!$L$2:$L$1201,A57,Sales_Data!$M$2:$M$1201)</f>
        <v>169</v>
      </c>
      <c r="F57" s="27" t="n">
        <f aca="false">SUMIF(Sales_Data!$L$2:$L$1201,A57,Sales_Data!$P$2:$P$1201)</f>
        <v>204187.5</v>
      </c>
      <c r="G57" s="27" t="n">
        <f aca="false">SUMIF(Sales_Data!$L$2:$L$1201,A57,Sales_Data!$Q$2:$Q$1201)</f>
        <v>131820</v>
      </c>
      <c r="H57" s="47" t="n">
        <f aca="false">F57-G57</f>
        <v>72367.5</v>
      </c>
      <c r="I57" s="48" t="n">
        <f aca="false">IF(F57=0,0,H57/F57)</f>
        <v>0.354416896235078</v>
      </c>
    </row>
    <row r="58" customFormat="false" ht="19.5" hidden="false" customHeight="true" outlineLevel="0" collapsed="false">
      <c r="A58" s="14" t="s">
        <v>244</v>
      </c>
      <c r="B58" s="15" t="s">
        <v>1641</v>
      </c>
      <c r="C58" s="23" t="n">
        <f aca="false">AVERAGEIF(Sales_Data!$L$2:$L$1201,A58,Sales_Data!$T$2:$T$1201)</f>
        <v>0.0736111111111111</v>
      </c>
      <c r="D58" s="21" t="n">
        <f aca="false">COUNTIF(Sales_Data!$L$2:$L$1201,A58)</f>
        <v>36</v>
      </c>
      <c r="E58" s="21" t="n">
        <f aca="false">SUMIF(Sales_Data!$L$2:$L$1201,A58,Sales_Data!$M$2:$M$1201)</f>
        <v>126</v>
      </c>
      <c r="F58" s="22" t="n">
        <f aca="false">SUMIF(Sales_Data!$L$2:$L$1201,A58,Sales_Data!$P$2:$P$1201)</f>
        <v>113435</v>
      </c>
      <c r="G58" s="22" t="n">
        <f aca="false">SUMIF(Sales_Data!$L$2:$L$1201,A58,Sales_Data!$Q$2:$Q$1201)</f>
        <v>76860</v>
      </c>
      <c r="H58" s="49" t="n">
        <f aca="false">F58-G58</f>
        <v>36575</v>
      </c>
      <c r="I58" s="50" t="n">
        <f aca="false">IF(F58=0,0,H58/F58)</f>
        <v>0.322431348349275</v>
      </c>
    </row>
    <row r="59" customFormat="false" ht="19.5" hidden="false" customHeight="true" outlineLevel="0" collapsed="false">
      <c r="A59" s="16" t="s">
        <v>266</v>
      </c>
      <c r="B59" s="17" t="s">
        <v>1642</v>
      </c>
      <c r="C59" s="28" t="n">
        <f aca="false">AVERAGEIF(Sales_Data!$L$2:$L$1201,A59,Sales_Data!$T$2:$T$1201)</f>
        <v>0.025</v>
      </c>
      <c r="D59" s="26" t="n">
        <f aca="false">COUNTIF(Sales_Data!$L$2:$L$1201,A59)</f>
        <v>36</v>
      </c>
      <c r="E59" s="26" t="n">
        <f aca="false">SUMIF(Sales_Data!$L$2:$L$1201,A59,Sales_Data!$M$2:$M$1201)</f>
        <v>105</v>
      </c>
      <c r="F59" s="27" t="n">
        <f aca="false">SUMIF(Sales_Data!$L$2:$L$1201,A59,Sales_Data!$P$2:$P$1201)</f>
        <v>91922.75</v>
      </c>
      <c r="G59" s="27" t="n">
        <f aca="false">SUMIF(Sales_Data!$L$2:$L$1201,A59,Sales_Data!$Q$2:$Q$1201)</f>
        <v>56700</v>
      </c>
      <c r="H59" s="51" t="n">
        <f aca="false">F59-G59</f>
        <v>35222.75</v>
      </c>
      <c r="I59" s="52" t="n">
        <f aca="false">IF(F59=0,0,H59/F59)</f>
        <v>0.383177722598595</v>
      </c>
    </row>
    <row r="60" customFormat="false" ht="19.5" hidden="false" customHeight="true" outlineLevel="0" collapsed="false">
      <c r="A60" s="14" t="s">
        <v>211</v>
      </c>
      <c r="B60" s="15" t="s">
        <v>1643</v>
      </c>
      <c r="C60" s="23" t="n">
        <f aca="false">AVERAGEIF(Sales_Data!$L$2:$L$1201,A60,Sales_Data!$T$2:$T$1201)</f>
        <v>0.0469387755102041</v>
      </c>
      <c r="D60" s="21" t="n">
        <f aca="false">COUNTIF(Sales_Data!$L$2:$L$1201,A60)</f>
        <v>49</v>
      </c>
      <c r="E60" s="21" t="n">
        <f aca="false">SUMIF(Sales_Data!$L$2:$L$1201,A60,Sales_Data!$M$2:$M$1201)</f>
        <v>162</v>
      </c>
      <c r="F60" s="22" t="n">
        <f aca="false">SUMIF(Sales_Data!$L$2:$L$1201,A60,Sales_Data!$P$2:$P$1201)</f>
        <v>98560</v>
      </c>
      <c r="G60" s="22" t="n">
        <f aca="false">SUMIF(Sales_Data!$L$2:$L$1201,A60,Sales_Data!$Q$2:$Q$1201)</f>
        <v>74520</v>
      </c>
      <c r="H60" s="49" t="n">
        <f aca="false">F60-G60</f>
        <v>24040</v>
      </c>
      <c r="I60" s="50" t="n">
        <f aca="false">IF(F60=0,0,H60/F60)</f>
        <v>0.243912337662338</v>
      </c>
    </row>
    <row r="61" customFormat="false" ht="19.5" hidden="false" customHeight="true" outlineLevel="0" collapsed="false">
      <c r="A61" s="16" t="s">
        <v>160</v>
      </c>
      <c r="B61" s="17" t="s">
        <v>1644</v>
      </c>
      <c r="C61" s="28" t="n">
        <f aca="false">AVERAGEIF(Sales_Data!$L$2:$L$1201,A61,Sales_Data!$T$2:$T$1201)</f>
        <v>0.0575471698113208</v>
      </c>
      <c r="D61" s="26" t="n">
        <f aca="false">COUNTIF(Sales_Data!$L$2:$L$1201,A61)</f>
        <v>53</v>
      </c>
      <c r="E61" s="26" t="n">
        <f aca="false">SUMIF(Sales_Data!$L$2:$L$1201,A61,Sales_Data!$M$2:$M$1201)</f>
        <v>153</v>
      </c>
      <c r="F61" s="27" t="n">
        <f aca="false">SUMIF(Sales_Data!$L$2:$L$1201,A61,Sales_Data!$P$2:$P$1201)</f>
        <v>56366.1</v>
      </c>
      <c r="G61" s="27" t="n">
        <f aca="false">SUMIF(Sales_Data!$L$2:$L$1201,A61,Sales_Data!$Q$2:$Q$1201)</f>
        <v>35955</v>
      </c>
      <c r="H61" s="51" t="n">
        <f aca="false">F61-G61</f>
        <v>20411.1</v>
      </c>
      <c r="I61" s="52" t="n">
        <f aca="false">IF(F61=0,0,H61/F61)</f>
        <v>0.362116591355442</v>
      </c>
    </row>
    <row r="62" customFormat="false" ht="19.5" hidden="false" customHeight="true" outlineLevel="0" collapsed="false">
      <c r="A62" s="14" t="s">
        <v>257</v>
      </c>
      <c r="B62" s="15" t="s">
        <v>1645</v>
      </c>
      <c r="C62" s="23" t="n">
        <f aca="false">AVERAGEIF(Sales_Data!$L$2:$L$1201,A62,Sales_Data!$T$2:$T$1201)</f>
        <v>0.187254901960784</v>
      </c>
      <c r="D62" s="21" t="n">
        <f aca="false">COUNTIF(Sales_Data!$L$2:$L$1201,A62)</f>
        <v>51</v>
      </c>
      <c r="E62" s="21" t="n">
        <f aca="false">SUMIF(Sales_Data!$L$2:$L$1201,A62,Sales_Data!$M$2:$M$1201)</f>
        <v>160</v>
      </c>
      <c r="F62" s="22" t="n">
        <f aca="false">SUMIF(Sales_Data!$L$2:$L$1201,A62,Sales_Data!$P$2:$P$1201)</f>
        <v>72296</v>
      </c>
      <c r="G62" s="22" t="n">
        <f aca="false">SUMIF(Sales_Data!$L$2:$L$1201,A62,Sales_Data!$Q$2:$Q$1201)</f>
        <v>71200</v>
      </c>
      <c r="H62" s="22" t="n">
        <f aca="false">F62-G62</f>
        <v>1096</v>
      </c>
      <c r="I62" s="23" t="n">
        <f aca="false">IF(F62=0,0,H62/F62)</f>
        <v>0.0151598981963041</v>
      </c>
    </row>
    <row r="63" customFormat="false" ht="19.5" hidden="false" customHeight="true" outlineLevel="0" collapsed="false">
      <c r="A63" s="16" t="s">
        <v>174</v>
      </c>
      <c r="B63" s="17" t="s">
        <v>1646</v>
      </c>
      <c r="C63" s="28" t="n">
        <f aca="false">AVERAGEIF(Sales_Data!$L$2:$L$1201,A63,Sales_Data!$T$2:$T$1201)</f>
        <v>0.169444444444444</v>
      </c>
      <c r="D63" s="26" t="n">
        <f aca="false">COUNTIF(Sales_Data!$L$2:$L$1201,A63)</f>
        <v>54</v>
      </c>
      <c r="E63" s="26" t="n">
        <f aca="false">SUMIF(Sales_Data!$L$2:$L$1201,A63,Sales_Data!$M$2:$M$1201)</f>
        <v>148</v>
      </c>
      <c r="F63" s="27" t="n">
        <f aca="false">SUMIF(Sales_Data!$L$2:$L$1201,A63,Sales_Data!$P$2:$P$1201)</f>
        <v>7987.2</v>
      </c>
      <c r="G63" s="27" t="n">
        <f aca="false">SUMIF(Sales_Data!$L$2:$L$1201,A63,Sales_Data!$Q$2:$Q$1201)</f>
        <v>7252</v>
      </c>
      <c r="H63" s="27" t="n">
        <f aca="false">F63-G63</f>
        <v>735.2</v>
      </c>
      <c r="I63" s="28" t="n">
        <f aca="false">IF(F63=0,0,H63/F63)</f>
        <v>0.0920472756410256</v>
      </c>
    </row>
    <row r="64" customFormat="false" ht="19.5" hidden="false" customHeight="true" outlineLevel="0" collapsed="false">
      <c r="A64" s="14" t="s">
        <v>157</v>
      </c>
      <c r="B64" s="15" t="s">
        <v>1647</v>
      </c>
      <c r="C64" s="23" t="n">
        <f aca="false">AVERAGEIF(Sales_Data!$L$2:$L$1201,A64,Sales_Data!$T$2:$T$1201)</f>
        <v>0.198913043478261</v>
      </c>
      <c r="D64" s="21" t="n">
        <f aca="false">COUNTIF(Sales_Data!$L$2:$L$1201,A64)</f>
        <v>46</v>
      </c>
      <c r="E64" s="21" t="n">
        <f aca="false">SUMIF(Sales_Data!$L$2:$L$1201,A64,Sales_Data!$M$2:$M$1201)</f>
        <v>151</v>
      </c>
      <c r="F64" s="22" t="n">
        <f aca="false">SUMIF(Sales_Data!$L$2:$L$1201,A64,Sales_Data!$P$2:$P$1201)</f>
        <v>35547.5</v>
      </c>
      <c r="G64" s="22" t="n">
        <f aca="false">SUMIF(Sales_Data!$L$2:$L$1201,A64,Sales_Data!$Q$2:$Q$1201)</f>
        <v>35485</v>
      </c>
      <c r="H64" s="22" t="n">
        <f aca="false">F64-G64</f>
        <v>62.5</v>
      </c>
      <c r="I64" s="23" t="n">
        <f aca="false">IF(F64=0,0,H64/F64)</f>
        <v>0.00175821084464449</v>
      </c>
    </row>
    <row r="65" customFormat="false" ht="19.5" hidden="false" customHeight="true" outlineLevel="0" collapsed="false">
      <c r="A65" s="41" t="s">
        <v>165</v>
      </c>
      <c r="B65" s="53" t="s">
        <v>1645</v>
      </c>
      <c r="C65" s="42" t="n">
        <f aca="false">AVERAGEIF(Sales_Data!$L$2:$L$1201,A65,Sales_Data!$T$2:$T$1201)</f>
        <v>0.194545454545455</v>
      </c>
      <c r="D65" s="43" t="n">
        <f aca="false">COUNTIF(Sales_Data!$L$2:$L$1201,A65)</f>
        <v>55</v>
      </c>
      <c r="E65" s="43" t="n">
        <f aca="false">SUMIF(Sales_Data!$L$2:$L$1201,A65,Sales_Data!$M$2:$M$1201)</f>
        <v>152</v>
      </c>
      <c r="F65" s="44" t="n">
        <f aca="false">SUMIF(Sales_Data!$L$2:$L$1201,A65,Sales_Data!$P$2:$P$1201)</f>
        <v>114080</v>
      </c>
      <c r="G65" s="44" t="n">
        <f aca="false">SUMIF(Sales_Data!$L$2:$L$1201,A65,Sales_Data!$Q$2:$Q$1201)</f>
        <v>115520</v>
      </c>
      <c r="H65" s="45" t="n">
        <f aca="false">F65-G65</f>
        <v>-1440</v>
      </c>
      <c r="I65" s="46" t="n">
        <f aca="false">IF(F65=0,0,H65/F65)</f>
        <v>-0.0126227208976157</v>
      </c>
    </row>
    <row r="66" customFormat="false" ht="19.5" hidden="false" customHeight="true" outlineLevel="0" collapsed="false">
      <c r="A66" s="41" t="s">
        <v>265</v>
      </c>
      <c r="B66" s="53" t="s">
        <v>1643</v>
      </c>
      <c r="C66" s="42" t="n">
        <f aca="false">AVERAGEIF(Sales_Data!$L$2:$L$1201,A66,Sales_Data!$T$2:$T$1201)</f>
        <v>0.196590909090909</v>
      </c>
      <c r="D66" s="43" t="n">
        <f aca="false">COUNTIF(Sales_Data!$L$2:$L$1201,A66)</f>
        <v>44</v>
      </c>
      <c r="E66" s="43" t="n">
        <f aca="false">SUMIF(Sales_Data!$L$2:$L$1201,A66,Sales_Data!$M$2:$M$1201)</f>
        <v>140</v>
      </c>
      <c r="F66" s="44" t="n">
        <f aca="false">SUMIF(Sales_Data!$L$2:$L$1201,A66,Sales_Data!$P$2:$P$1201)</f>
        <v>88638</v>
      </c>
      <c r="G66" s="44" t="n">
        <f aca="false">SUMIF(Sales_Data!$L$2:$L$1201,A66,Sales_Data!$Q$2:$Q$1201)</f>
        <v>90300</v>
      </c>
      <c r="H66" s="45" t="n">
        <f aca="false">F66-G66</f>
        <v>-1662</v>
      </c>
      <c r="I66" s="46" t="n">
        <f aca="false">IF(F66=0,0,H66/F66)</f>
        <v>-0.0187504230691126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4" min="3" style="0" width="15"/>
    <col collapsed="false" customWidth="true" hidden="false" outlineLevel="0" max="5" min="5" style="0" width="13"/>
    <col collapsed="false" customWidth="true" hidden="false" outlineLevel="0" max="6" min="6" style="0" width="4"/>
    <col collapsed="false" customWidth="true" hidden="false" outlineLevel="0" max="12" min="7" style="0" width="14"/>
  </cols>
  <sheetData>
    <row r="1" customFormat="false" ht="27.75" hidden="false" customHeight="true" outlineLevel="0" collapsed="false">
      <c r="A1" s="1" t="s">
        <v>1648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.75" hidden="false" customHeight="true" outlineLevel="0" collapsed="false">
      <c r="A2" s="2" t="s">
        <v>1649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4" hidden="false" customHeight="true" outlineLevel="0" collapsed="false">
      <c r="A4" s="54" t="s">
        <v>1650</v>
      </c>
      <c r="B4" s="54"/>
      <c r="C4" s="55" t="s">
        <v>1651</v>
      </c>
      <c r="D4" s="54" t="s">
        <v>1652</v>
      </c>
      <c r="E4" s="54"/>
      <c r="F4" s="55" t="s">
        <v>1651</v>
      </c>
      <c r="G4" s="56" t="str">
        <f aca="false">"ACTIVE FILTER VIEW: Region = ["&amp;C4&amp;"] | Segment = ["&amp;F4&amp;"] (Click yellow cells C4 or F4 to filter)"</f>
        <v>ACTIVE FILTER VIEW: Region = [All] | Segment = [All] (Click yellow cells C4 or F4 to filter)</v>
      </c>
      <c r="H4" s="56"/>
      <c r="I4" s="56"/>
      <c r="J4" s="56"/>
      <c r="K4" s="56"/>
      <c r="L4" s="56"/>
    </row>
    <row r="6" customFormat="false" ht="18" hidden="false" customHeight="true" outlineLevel="0" collapsed="false">
      <c r="A6" s="29" t="s">
        <v>1653</v>
      </c>
      <c r="B6" s="29"/>
      <c r="C6" s="29" t="s">
        <v>1654</v>
      </c>
      <c r="D6" s="29"/>
      <c r="E6" s="29" t="s">
        <v>1655</v>
      </c>
      <c r="F6" s="29"/>
      <c r="G6" s="29" t="s">
        <v>1656</v>
      </c>
      <c r="H6" s="29"/>
      <c r="I6" s="29" t="s">
        <v>1657</v>
      </c>
      <c r="J6" s="29"/>
      <c r="K6" s="29" t="s">
        <v>1658</v>
      </c>
      <c r="L6" s="29"/>
    </row>
    <row r="7" customFormat="false" ht="25.5" hidden="false" customHeight="true" outlineLevel="0" collapsed="false">
      <c r="A7" s="57" t="n">
        <f aca="false">IF(AND($C$4="All",$F$4="All"),SUM(Sales_Data!$P$2:$P$1201),IF($C$4="All",SUMIFS(Sales_Data!$P$2:$P$1201,Sales_Data!$G$2:$G$1201,$F$4),IF($F$4="All",SUMIFS(Sales_Data!$P$2:$P$1201,Sales_Data!$H$2:$H$1201,$C$4),SUMIFS(Sales_Data!$P$2:$P$1201,Sales_Data!$H$2:$H$1201,$C$4,Sales_Data!$G$2:$G$1201,$F$4))))</f>
        <v>1240777.5</v>
      </c>
      <c r="B7" s="57"/>
      <c r="C7" s="57" t="n">
        <f aca="false">IF(AND($C$4="All",$F$4="All"),SUM(Sales_Data!$Q$2:$Q$1201),IF($C$4="All",SUMIFS(Sales_Data!$Q$2:$Q$1201,Sales_Data!$G$2:$G$1201,$F$4),IF($F$4="All",SUMIFS(Sales_Data!$Q$2:$Q$1201,Sales_Data!$H$2:$H$1201,$C$4),SUMIFS(Sales_Data!$Q$2:$Q$1201,Sales_Data!$H$2:$H$1201,$C$4,Sales_Data!$G$2:$G$1201,$F$4))))</f>
        <v>914996</v>
      </c>
      <c r="D7" s="57"/>
      <c r="E7" s="57" t="n">
        <f aca="false">IF(AND($C$4="All",$F$4="All"),SUM(Sales_Data!$R$2:$R$1201),IF($C$4="All",SUMIFS(Sales_Data!$R$2:$R$1201,Sales_Data!$G$2:$G$1201,$F$4),IF($F$4="All",SUMIFS(Sales_Data!$R$2:$R$1201,Sales_Data!$H$2:$H$1201,$C$4),SUMIFS(Sales_Data!$R$2:$R$1201,Sales_Data!$H$2:$H$1201,$C$4,Sales_Data!$G$2:$G$1201,$F$4))))</f>
        <v>325781.5</v>
      </c>
      <c r="F7" s="57"/>
      <c r="G7" s="58" t="n">
        <f aca="false">IF(A7=0,0,E7/A7)</f>
        <v>0.262562385278585</v>
      </c>
      <c r="H7" s="58"/>
      <c r="I7" s="59" t="n">
        <f aca="false">IF(AND($C$4="All",$F$4="All"),COUNT(Sales_Data!$A$2:$A$1201),IF($C$4="All",COUNTIF(Sales_Data!$G$2:$G$1201,$F$4),IF($F$4="All",COUNTIF(Sales_Data!$H$2:$H$1201,$C$4),COUNTIFS(Sales_Data!$H$2:$H$1201,$C$4,Sales_Data!$G$2:$G$1201,$F$4))))</f>
        <v>1200</v>
      </c>
      <c r="J7" s="59"/>
      <c r="K7" s="57" t="n">
        <f aca="false">IF(I7=0,0,A7/I7)</f>
        <v>1033.98125</v>
      </c>
      <c r="L7" s="57"/>
    </row>
    <row r="8" customFormat="false" ht="15.75" hidden="false" customHeight="true" outlineLevel="0" collapsed="false">
      <c r="A8" s="33" t="s">
        <v>1659</v>
      </c>
      <c r="B8" s="33"/>
      <c r="C8" s="33" t="s">
        <v>1660</v>
      </c>
      <c r="D8" s="33"/>
      <c r="E8" s="33" t="s">
        <v>1661</v>
      </c>
      <c r="F8" s="33"/>
      <c r="G8" s="33" t="s">
        <v>1662</v>
      </c>
      <c r="H8" s="33"/>
      <c r="I8" s="33" t="s">
        <v>1663</v>
      </c>
      <c r="J8" s="33"/>
      <c r="K8" s="33" t="s">
        <v>1664</v>
      </c>
      <c r="L8" s="33"/>
    </row>
    <row r="10" customFormat="false" ht="21.75" hidden="false" customHeight="true" outlineLevel="0" collapsed="false">
      <c r="A10" s="60" t="s">
        <v>1665</v>
      </c>
      <c r="B10" s="60"/>
      <c r="C10" s="60"/>
      <c r="D10" s="60"/>
      <c r="E10" s="60"/>
    </row>
    <row r="11" customFormat="false" ht="19.5" hidden="false" customHeight="true" outlineLevel="0" collapsed="false">
      <c r="A11" s="6" t="s">
        <v>1666</v>
      </c>
      <c r="B11" s="18" t="s">
        <v>1591</v>
      </c>
      <c r="C11" s="18" t="s">
        <v>1667</v>
      </c>
      <c r="D11" s="18" t="s">
        <v>1668</v>
      </c>
      <c r="E11" s="18" t="s">
        <v>1669</v>
      </c>
    </row>
    <row r="12" customFormat="false" ht="18" hidden="false" customHeight="true" outlineLevel="0" collapsed="false">
      <c r="A12" s="14" t="s">
        <v>1595</v>
      </c>
      <c r="B12" s="21" t="n">
        <f aca="false">IF(AND($C$4="All",$F$4="All"),COUNTIFS(Sales_Data!$C$2:$C$1201,"&gt;="&amp;Analysis!$B$6,Sales_Data!$C$2:$C$1201,"&lt;="&amp;Analysis!$C$6),IF($C$4="All",COUNTIFS(Sales_Data!$G$2:$G$1201,$F$4,Sales_Data!$C$2:$C$1201,"&gt;="&amp;Analysis!$B$6,Sales_Data!$C$2:$C$1201,"&lt;="&amp;Analysis!$C$6),IF($F$4="All",COUNTIFS(Sales_Data!$H$2:$H$1201,$C$4,Sales_Data!$C$2:$C$1201,"&gt;="&amp;Analysis!$B$6,Sales_Data!$C$2:$C$1201,"&lt;="&amp;Analysis!$C$6),COUNTIFS(Sales_Data!$H$2:$H$1201,$C$4,Sales_Data!$G$2:$G$1201,$F$4,Sales_Data!$C$2:$C$1201,"&gt;="&amp;Analysis!$B$6,Sales_Data!$C$2:$C$1201,"&lt;="&amp;Analysis!$C$6))))</f>
        <v>78</v>
      </c>
      <c r="C12" s="61" t="n">
        <f aca="false">IF(AND($C$4="All",$F$4="All"),SUMIFS(Sales_Data!$P$2:$P$1201,Sales_Data!$C$2:$C$1201,"&gt;="&amp;Analysis!$B$6,Sales_Data!$C$2:$C$1201,"&lt;="&amp;Analysis!$C$6),IF($C$4="All",SUMIFS(Sales_Data!$P$2:$P$1201,Sales_Data!$G$2:$G$1201,$F$4,Sales_Data!$C$2:$C$1201,"&gt;="&amp;Analysis!$B$6,Sales_Data!$C$2:$C$1201,"&lt;="&amp;Analysis!$C$6),IF($F$4="All",SUMIFS(Sales_Data!$P$2:$P$1201,Sales_Data!$H$2:$H$1201,$C$4,Sales_Data!$C$2:$C$1201,"&gt;="&amp;Analysis!$B$6,Sales_Data!$C$2:$C$1201,"&lt;="&amp;Analysis!$C$6),SUMIFS(Sales_Data!$P$2:$P$1201,Sales_Data!$H$2:$H$1201,$C$4,Sales_Data!$G$2:$G$1201,$F$4,Sales_Data!$C$2:$C$1201,"&gt;="&amp;Analysis!$B$6,Sales_Data!$C$2:$C$1201,"&lt;="&amp;Analysis!$C$6))))</f>
        <v>100500.85</v>
      </c>
      <c r="D12" s="61" t="n">
        <f aca="false">IF(AND($C$4="All",$F$4="All"),SUMIFS(Sales_Data!$R$2:$R$1201,Sales_Data!$C$2:$C$1201,"&gt;="&amp;Analysis!$B$6,Sales_Data!$C$2:$C$1201,"&lt;="&amp;Analysis!$C$6),IF($C$4="All",SUMIFS(Sales_Data!$R$2:$R$1201,Sales_Data!$G$2:$G$1201,$F$4,Sales_Data!$C$2:$C$1201,"&gt;="&amp;Analysis!$B$6,Sales_Data!$C$2:$C$1201,"&lt;="&amp;Analysis!$C$6),IF($F$4="All",SUMIFS(Sales_Data!$R$2:$R$1201,Sales_Data!$H$2:$H$1201,$C$4,Sales_Data!$C$2:$C$1201,"&gt;="&amp;Analysis!$B$6,Sales_Data!$C$2:$C$1201,"&lt;="&amp;Analysis!$C$6),SUMIFS(Sales_Data!$R$2:$R$1201,Sales_Data!$H$2:$H$1201,$C$4,Sales_Data!$G$2:$G$1201,$F$4,Sales_Data!$C$2:$C$1201,"&gt;="&amp;Analysis!$B$6,Sales_Data!$C$2:$C$1201,"&lt;="&amp;Analysis!$C$6))))</f>
        <v>25529.85</v>
      </c>
      <c r="E12" s="23" t="n">
        <f aca="false">IF(C12=0,0,D12/C12)</f>
        <v>0.254026209728574</v>
      </c>
    </row>
    <row r="13" customFormat="false" ht="18" hidden="false" customHeight="true" outlineLevel="0" collapsed="false">
      <c r="A13" s="16" t="s">
        <v>1596</v>
      </c>
      <c r="B13" s="26" t="n">
        <f aca="false">IF(AND($C$4="All",$F$4="All"),COUNTIFS(Sales_Data!$C$2:$C$1201,"&gt;="&amp;Analysis!$B$7,Sales_Data!$C$2:$C$1201,"&lt;="&amp;Analysis!$C$7),IF($C$4="All",COUNTIFS(Sales_Data!$G$2:$G$1201,$F$4,Sales_Data!$C$2:$C$1201,"&gt;="&amp;Analysis!$B$7,Sales_Data!$C$2:$C$1201,"&lt;="&amp;Analysis!$C$7),IF($F$4="All",COUNTIFS(Sales_Data!$H$2:$H$1201,$C$4,Sales_Data!$C$2:$C$1201,"&gt;="&amp;Analysis!$B$7,Sales_Data!$C$2:$C$1201,"&lt;="&amp;Analysis!$C$7),COUNTIFS(Sales_Data!$H$2:$H$1201,$C$4,Sales_Data!$G$2:$G$1201,$F$4,Sales_Data!$C$2:$C$1201,"&gt;="&amp;Analysis!$B$7,Sales_Data!$C$2:$C$1201,"&lt;="&amp;Analysis!$C$7))))</f>
        <v>74</v>
      </c>
      <c r="C13" s="62" t="n">
        <f aca="false">IF(AND($C$4="All",$F$4="All"),SUMIFS(Sales_Data!$P$2:$P$1201,Sales_Data!$C$2:$C$1201,"&gt;="&amp;Analysis!$B$7,Sales_Data!$C$2:$C$1201,"&lt;="&amp;Analysis!$C$7),IF($C$4="All",SUMIFS(Sales_Data!$P$2:$P$1201,Sales_Data!$G$2:$G$1201,$F$4,Sales_Data!$C$2:$C$1201,"&gt;="&amp;Analysis!$B$7,Sales_Data!$C$2:$C$1201,"&lt;="&amp;Analysis!$C$7),IF($F$4="All",SUMIFS(Sales_Data!$P$2:$P$1201,Sales_Data!$H$2:$H$1201,$C$4,Sales_Data!$C$2:$C$1201,"&gt;="&amp;Analysis!$B$7,Sales_Data!$C$2:$C$1201,"&lt;="&amp;Analysis!$C$7),SUMIFS(Sales_Data!$P$2:$P$1201,Sales_Data!$H$2:$H$1201,$C$4,Sales_Data!$G$2:$G$1201,$F$4,Sales_Data!$C$2:$C$1201,"&gt;="&amp;Analysis!$B$7,Sales_Data!$C$2:$C$1201,"&lt;="&amp;Analysis!$C$7))))</f>
        <v>92033.75</v>
      </c>
      <c r="D13" s="62" t="n">
        <f aca="false">IF(AND($C$4="All",$F$4="All"),SUMIFS(Sales_Data!$R$2:$R$1201,Sales_Data!$C$2:$C$1201,"&gt;="&amp;Analysis!$B$7,Sales_Data!$C$2:$C$1201,"&lt;="&amp;Analysis!$C$7),IF($C$4="All",SUMIFS(Sales_Data!$R$2:$R$1201,Sales_Data!$G$2:$G$1201,$F$4,Sales_Data!$C$2:$C$1201,"&gt;="&amp;Analysis!$B$7,Sales_Data!$C$2:$C$1201,"&lt;="&amp;Analysis!$C$7),IF($F$4="All",SUMIFS(Sales_Data!$R$2:$R$1201,Sales_Data!$H$2:$H$1201,$C$4,Sales_Data!$C$2:$C$1201,"&gt;="&amp;Analysis!$B$7,Sales_Data!$C$2:$C$1201,"&lt;="&amp;Analysis!$C$7),SUMIFS(Sales_Data!$R$2:$R$1201,Sales_Data!$H$2:$H$1201,$C$4,Sales_Data!$G$2:$G$1201,$F$4,Sales_Data!$C$2:$C$1201,"&gt;="&amp;Analysis!$B$7,Sales_Data!$C$2:$C$1201,"&lt;="&amp;Analysis!$C$7))))</f>
        <v>22518.75</v>
      </c>
      <c r="E13" s="28" t="n">
        <f aca="false">IF(C13=0,0,D13/C13)</f>
        <v>0.244679261683893</v>
      </c>
    </row>
    <row r="14" customFormat="false" ht="18" hidden="false" customHeight="true" outlineLevel="0" collapsed="false">
      <c r="A14" s="14" t="s">
        <v>1597</v>
      </c>
      <c r="B14" s="21" t="n">
        <f aca="false">IF(AND($C$4="All",$F$4="All"),COUNTIFS(Sales_Data!$C$2:$C$1201,"&gt;="&amp;Analysis!$B$8,Sales_Data!$C$2:$C$1201,"&lt;="&amp;Analysis!$C$8),IF($C$4="All",COUNTIFS(Sales_Data!$G$2:$G$1201,$F$4,Sales_Data!$C$2:$C$1201,"&gt;="&amp;Analysis!$B$8,Sales_Data!$C$2:$C$1201,"&lt;="&amp;Analysis!$C$8),IF($F$4="All",COUNTIFS(Sales_Data!$H$2:$H$1201,$C$4,Sales_Data!$C$2:$C$1201,"&gt;="&amp;Analysis!$B$8,Sales_Data!$C$2:$C$1201,"&lt;="&amp;Analysis!$C$8),COUNTIFS(Sales_Data!$H$2:$H$1201,$C$4,Sales_Data!$G$2:$G$1201,$F$4,Sales_Data!$C$2:$C$1201,"&gt;="&amp;Analysis!$B$8,Sales_Data!$C$2:$C$1201,"&lt;="&amp;Analysis!$C$8))))</f>
        <v>92</v>
      </c>
      <c r="C14" s="61" t="n">
        <f aca="false">IF(AND($C$4="All",$F$4="All"),SUMIFS(Sales_Data!$P$2:$P$1201,Sales_Data!$C$2:$C$1201,"&gt;="&amp;Analysis!$B$8,Sales_Data!$C$2:$C$1201,"&lt;="&amp;Analysis!$C$8),IF($C$4="All",SUMIFS(Sales_Data!$P$2:$P$1201,Sales_Data!$G$2:$G$1201,$F$4,Sales_Data!$C$2:$C$1201,"&gt;="&amp;Analysis!$B$8,Sales_Data!$C$2:$C$1201,"&lt;="&amp;Analysis!$C$8),IF($F$4="All",SUMIFS(Sales_Data!$P$2:$P$1201,Sales_Data!$H$2:$H$1201,$C$4,Sales_Data!$C$2:$C$1201,"&gt;="&amp;Analysis!$B$8,Sales_Data!$C$2:$C$1201,"&lt;="&amp;Analysis!$C$8),SUMIFS(Sales_Data!$P$2:$P$1201,Sales_Data!$H$2:$H$1201,$C$4,Sales_Data!$G$2:$G$1201,$F$4,Sales_Data!$C$2:$C$1201,"&gt;="&amp;Analysis!$B$8,Sales_Data!$C$2:$C$1201,"&lt;="&amp;Analysis!$C$8))))</f>
        <v>81312.5</v>
      </c>
      <c r="D14" s="61" t="n">
        <f aca="false">IF(AND($C$4="All",$F$4="All"),SUMIFS(Sales_Data!$R$2:$R$1201,Sales_Data!$C$2:$C$1201,"&gt;="&amp;Analysis!$B$8,Sales_Data!$C$2:$C$1201,"&lt;="&amp;Analysis!$C$8),IF($C$4="All",SUMIFS(Sales_Data!$R$2:$R$1201,Sales_Data!$G$2:$G$1201,$F$4,Sales_Data!$C$2:$C$1201,"&gt;="&amp;Analysis!$B$8,Sales_Data!$C$2:$C$1201,"&lt;="&amp;Analysis!$C$8),IF($F$4="All",SUMIFS(Sales_Data!$R$2:$R$1201,Sales_Data!$H$2:$H$1201,$C$4,Sales_Data!$C$2:$C$1201,"&gt;="&amp;Analysis!$B$8,Sales_Data!$C$2:$C$1201,"&lt;="&amp;Analysis!$C$8),SUMIFS(Sales_Data!$R$2:$R$1201,Sales_Data!$H$2:$H$1201,$C$4,Sales_Data!$G$2:$G$1201,$F$4,Sales_Data!$C$2:$C$1201,"&gt;="&amp;Analysis!$B$8,Sales_Data!$C$2:$C$1201,"&lt;="&amp;Analysis!$C$8))))</f>
        <v>17331.5</v>
      </c>
      <c r="E14" s="23" t="n">
        <f aca="false">IF(C14=0,0,D14/C14)</f>
        <v>0.213146810146042</v>
      </c>
    </row>
    <row r="15" customFormat="false" ht="18" hidden="false" customHeight="true" outlineLevel="0" collapsed="false">
      <c r="A15" s="16" t="s">
        <v>1598</v>
      </c>
      <c r="B15" s="26" t="n">
        <f aca="false">IF(AND($C$4="All",$F$4="All"),COUNTIFS(Sales_Data!$C$2:$C$1201,"&gt;="&amp;Analysis!$B$9,Sales_Data!$C$2:$C$1201,"&lt;="&amp;Analysis!$C$9),IF($C$4="All",COUNTIFS(Sales_Data!$G$2:$G$1201,$F$4,Sales_Data!$C$2:$C$1201,"&gt;="&amp;Analysis!$B$9,Sales_Data!$C$2:$C$1201,"&lt;="&amp;Analysis!$C$9),IF($F$4="All",COUNTIFS(Sales_Data!$H$2:$H$1201,$C$4,Sales_Data!$C$2:$C$1201,"&gt;="&amp;Analysis!$B$9,Sales_Data!$C$2:$C$1201,"&lt;="&amp;Analysis!$C$9),COUNTIFS(Sales_Data!$H$2:$H$1201,$C$4,Sales_Data!$G$2:$G$1201,$F$4,Sales_Data!$C$2:$C$1201,"&gt;="&amp;Analysis!$B$9,Sales_Data!$C$2:$C$1201,"&lt;="&amp;Analysis!$C$9))))</f>
        <v>86</v>
      </c>
      <c r="C15" s="62" t="n">
        <f aca="false">IF(AND($C$4="All",$F$4="All"),SUMIFS(Sales_Data!$P$2:$P$1201,Sales_Data!$C$2:$C$1201,"&gt;="&amp;Analysis!$B$9,Sales_Data!$C$2:$C$1201,"&lt;="&amp;Analysis!$C$9),IF($C$4="All",SUMIFS(Sales_Data!$P$2:$P$1201,Sales_Data!$G$2:$G$1201,$F$4,Sales_Data!$C$2:$C$1201,"&gt;="&amp;Analysis!$B$9,Sales_Data!$C$2:$C$1201,"&lt;="&amp;Analysis!$C$9),IF($F$4="All",SUMIFS(Sales_Data!$P$2:$P$1201,Sales_Data!$H$2:$H$1201,$C$4,Sales_Data!$C$2:$C$1201,"&gt;="&amp;Analysis!$B$9,Sales_Data!$C$2:$C$1201,"&lt;="&amp;Analysis!$C$9),SUMIFS(Sales_Data!$P$2:$P$1201,Sales_Data!$H$2:$H$1201,$C$4,Sales_Data!$G$2:$G$1201,$F$4,Sales_Data!$C$2:$C$1201,"&gt;="&amp;Analysis!$B$9,Sales_Data!$C$2:$C$1201,"&lt;="&amp;Analysis!$C$9))))</f>
        <v>81396.9</v>
      </c>
      <c r="D15" s="62" t="n">
        <f aca="false">IF(AND($C$4="All",$F$4="All"),SUMIFS(Sales_Data!$R$2:$R$1201,Sales_Data!$C$2:$C$1201,"&gt;="&amp;Analysis!$B$9,Sales_Data!$C$2:$C$1201,"&lt;="&amp;Analysis!$C$9),IF($C$4="All",SUMIFS(Sales_Data!$R$2:$R$1201,Sales_Data!$G$2:$G$1201,$F$4,Sales_Data!$C$2:$C$1201,"&gt;="&amp;Analysis!$B$9,Sales_Data!$C$2:$C$1201,"&lt;="&amp;Analysis!$C$9),IF($F$4="All",SUMIFS(Sales_Data!$R$2:$R$1201,Sales_Data!$H$2:$H$1201,$C$4,Sales_Data!$C$2:$C$1201,"&gt;="&amp;Analysis!$B$9,Sales_Data!$C$2:$C$1201,"&lt;="&amp;Analysis!$C$9),SUMIFS(Sales_Data!$R$2:$R$1201,Sales_Data!$H$2:$H$1201,$C$4,Sales_Data!$G$2:$G$1201,$F$4,Sales_Data!$C$2:$C$1201,"&gt;="&amp;Analysis!$B$9,Sales_Data!$C$2:$C$1201,"&lt;="&amp;Analysis!$C$9))))</f>
        <v>24363.9</v>
      </c>
      <c r="E15" s="28" t="n">
        <f aca="false">IF(C15=0,0,D15/C15)</f>
        <v>0.299322210059597</v>
      </c>
    </row>
    <row r="16" customFormat="false" ht="18" hidden="false" customHeight="true" outlineLevel="0" collapsed="false">
      <c r="A16" s="14" t="s">
        <v>1599</v>
      </c>
      <c r="B16" s="21" t="n">
        <f aca="false">IF(AND($C$4="All",$F$4="All"),COUNTIFS(Sales_Data!$C$2:$C$1201,"&gt;="&amp;Analysis!$B$10,Sales_Data!$C$2:$C$1201,"&lt;="&amp;Analysis!$C$10),IF($C$4="All",COUNTIFS(Sales_Data!$G$2:$G$1201,$F$4,Sales_Data!$C$2:$C$1201,"&gt;="&amp;Analysis!$B$10,Sales_Data!$C$2:$C$1201,"&lt;="&amp;Analysis!$C$10),IF($F$4="All",COUNTIFS(Sales_Data!$H$2:$H$1201,$C$4,Sales_Data!$C$2:$C$1201,"&gt;="&amp;Analysis!$B$10,Sales_Data!$C$2:$C$1201,"&lt;="&amp;Analysis!$C$10),COUNTIFS(Sales_Data!$H$2:$H$1201,$C$4,Sales_Data!$G$2:$G$1201,$F$4,Sales_Data!$C$2:$C$1201,"&gt;="&amp;Analysis!$B$10,Sales_Data!$C$2:$C$1201,"&lt;="&amp;Analysis!$C$10))))</f>
        <v>95</v>
      </c>
      <c r="C16" s="61" t="n">
        <f aca="false">IF(AND($C$4="All",$F$4="All"),SUMIFS(Sales_Data!$P$2:$P$1201,Sales_Data!$C$2:$C$1201,"&gt;="&amp;Analysis!$B$10,Sales_Data!$C$2:$C$1201,"&lt;="&amp;Analysis!$C$10),IF($C$4="All",SUMIFS(Sales_Data!$P$2:$P$1201,Sales_Data!$G$2:$G$1201,$F$4,Sales_Data!$C$2:$C$1201,"&gt;="&amp;Analysis!$B$10,Sales_Data!$C$2:$C$1201,"&lt;="&amp;Analysis!$C$10),IF($F$4="All",SUMIFS(Sales_Data!$P$2:$P$1201,Sales_Data!$H$2:$H$1201,$C$4,Sales_Data!$C$2:$C$1201,"&gt;="&amp;Analysis!$B$10,Sales_Data!$C$2:$C$1201,"&lt;="&amp;Analysis!$C$10),SUMIFS(Sales_Data!$P$2:$P$1201,Sales_Data!$H$2:$H$1201,$C$4,Sales_Data!$G$2:$G$1201,$F$4,Sales_Data!$C$2:$C$1201,"&gt;="&amp;Analysis!$B$10,Sales_Data!$C$2:$C$1201,"&lt;="&amp;Analysis!$C$10))))</f>
        <v>94534.85</v>
      </c>
      <c r="D16" s="61" t="n">
        <f aca="false">IF(AND($C$4="All",$F$4="All"),SUMIFS(Sales_Data!$R$2:$R$1201,Sales_Data!$C$2:$C$1201,"&gt;="&amp;Analysis!$B$10,Sales_Data!$C$2:$C$1201,"&lt;="&amp;Analysis!$C$10),IF($C$4="All",SUMIFS(Sales_Data!$R$2:$R$1201,Sales_Data!$G$2:$G$1201,$F$4,Sales_Data!$C$2:$C$1201,"&gt;="&amp;Analysis!$B$10,Sales_Data!$C$2:$C$1201,"&lt;="&amp;Analysis!$C$10),IF($F$4="All",SUMIFS(Sales_Data!$R$2:$R$1201,Sales_Data!$H$2:$H$1201,$C$4,Sales_Data!$C$2:$C$1201,"&gt;="&amp;Analysis!$B$10,Sales_Data!$C$2:$C$1201,"&lt;="&amp;Analysis!$C$10),SUMIFS(Sales_Data!$R$2:$R$1201,Sales_Data!$H$2:$H$1201,$C$4,Sales_Data!$G$2:$G$1201,$F$4,Sales_Data!$C$2:$C$1201,"&gt;="&amp;Analysis!$B$10,Sales_Data!$C$2:$C$1201,"&lt;="&amp;Analysis!$C$10))))</f>
        <v>24265.85</v>
      </c>
      <c r="E16" s="23" t="n">
        <f aca="false">IF(C16=0,0,D16/C16)</f>
        <v>0.256686819728386</v>
      </c>
    </row>
    <row r="17" customFormat="false" ht="18" hidden="false" customHeight="true" outlineLevel="0" collapsed="false">
      <c r="A17" s="16" t="s">
        <v>1600</v>
      </c>
      <c r="B17" s="26" t="n">
        <f aca="false">IF(AND($C$4="All",$F$4="All"),COUNTIFS(Sales_Data!$C$2:$C$1201,"&gt;="&amp;Analysis!$B$11,Sales_Data!$C$2:$C$1201,"&lt;="&amp;Analysis!$C$11),IF($C$4="All",COUNTIFS(Sales_Data!$G$2:$G$1201,$F$4,Sales_Data!$C$2:$C$1201,"&gt;="&amp;Analysis!$B$11,Sales_Data!$C$2:$C$1201,"&lt;="&amp;Analysis!$C$11),IF($F$4="All",COUNTIFS(Sales_Data!$H$2:$H$1201,$C$4,Sales_Data!$C$2:$C$1201,"&gt;="&amp;Analysis!$B$11,Sales_Data!$C$2:$C$1201,"&lt;="&amp;Analysis!$C$11),COUNTIFS(Sales_Data!$H$2:$H$1201,$C$4,Sales_Data!$G$2:$G$1201,$F$4,Sales_Data!$C$2:$C$1201,"&gt;="&amp;Analysis!$B$11,Sales_Data!$C$2:$C$1201,"&lt;="&amp;Analysis!$C$11))))</f>
        <v>98</v>
      </c>
      <c r="C17" s="62" t="n">
        <f aca="false">IF(AND($C$4="All",$F$4="All"),SUMIFS(Sales_Data!$P$2:$P$1201,Sales_Data!$C$2:$C$1201,"&gt;="&amp;Analysis!$B$11,Sales_Data!$C$2:$C$1201,"&lt;="&amp;Analysis!$C$11),IF($C$4="All",SUMIFS(Sales_Data!$P$2:$P$1201,Sales_Data!$G$2:$G$1201,$F$4,Sales_Data!$C$2:$C$1201,"&gt;="&amp;Analysis!$B$11,Sales_Data!$C$2:$C$1201,"&lt;="&amp;Analysis!$C$11),IF($F$4="All",SUMIFS(Sales_Data!$P$2:$P$1201,Sales_Data!$H$2:$H$1201,$C$4,Sales_Data!$C$2:$C$1201,"&gt;="&amp;Analysis!$B$11,Sales_Data!$C$2:$C$1201,"&lt;="&amp;Analysis!$C$11),SUMIFS(Sales_Data!$P$2:$P$1201,Sales_Data!$H$2:$H$1201,$C$4,Sales_Data!$G$2:$G$1201,$F$4,Sales_Data!$C$2:$C$1201,"&gt;="&amp;Analysis!$B$11,Sales_Data!$C$2:$C$1201,"&lt;="&amp;Analysis!$C$11))))</f>
        <v>111206</v>
      </c>
      <c r="D17" s="62" t="n">
        <f aca="false">IF(AND($C$4="All",$F$4="All"),SUMIFS(Sales_Data!$R$2:$R$1201,Sales_Data!$C$2:$C$1201,"&gt;="&amp;Analysis!$B$11,Sales_Data!$C$2:$C$1201,"&lt;="&amp;Analysis!$C$11),IF($C$4="All",SUMIFS(Sales_Data!$R$2:$R$1201,Sales_Data!$G$2:$G$1201,$F$4,Sales_Data!$C$2:$C$1201,"&gt;="&amp;Analysis!$B$11,Sales_Data!$C$2:$C$1201,"&lt;="&amp;Analysis!$C$11),IF($F$4="All",SUMIFS(Sales_Data!$R$2:$R$1201,Sales_Data!$H$2:$H$1201,$C$4,Sales_Data!$C$2:$C$1201,"&gt;="&amp;Analysis!$B$11,Sales_Data!$C$2:$C$1201,"&lt;="&amp;Analysis!$C$11),SUMIFS(Sales_Data!$R$2:$R$1201,Sales_Data!$H$2:$H$1201,$C$4,Sales_Data!$G$2:$G$1201,$F$4,Sales_Data!$C$2:$C$1201,"&gt;="&amp;Analysis!$B$11,Sales_Data!$C$2:$C$1201,"&lt;="&amp;Analysis!$C$11))))</f>
        <v>28864</v>
      </c>
      <c r="E17" s="28" t="n">
        <f aca="false">IF(C17=0,0,D17/C17)</f>
        <v>0.259554340593134</v>
      </c>
    </row>
    <row r="18" customFormat="false" ht="18" hidden="false" customHeight="true" outlineLevel="0" collapsed="false">
      <c r="A18" s="14" t="s">
        <v>1601</v>
      </c>
      <c r="B18" s="21" t="n">
        <f aca="false">IF(AND($C$4="All",$F$4="All"),COUNTIFS(Sales_Data!$C$2:$C$1201,"&gt;="&amp;Analysis!$B$12,Sales_Data!$C$2:$C$1201,"&lt;="&amp;Analysis!$C$12),IF($C$4="All",COUNTIFS(Sales_Data!$G$2:$G$1201,$F$4,Sales_Data!$C$2:$C$1201,"&gt;="&amp;Analysis!$B$12,Sales_Data!$C$2:$C$1201,"&lt;="&amp;Analysis!$C$12),IF($F$4="All",COUNTIFS(Sales_Data!$H$2:$H$1201,$C$4,Sales_Data!$C$2:$C$1201,"&gt;="&amp;Analysis!$B$12,Sales_Data!$C$2:$C$1201,"&lt;="&amp;Analysis!$C$12),COUNTIFS(Sales_Data!$H$2:$H$1201,$C$4,Sales_Data!$G$2:$G$1201,$F$4,Sales_Data!$C$2:$C$1201,"&gt;="&amp;Analysis!$B$12,Sales_Data!$C$2:$C$1201,"&lt;="&amp;Analysis!$C$12))))</f>
        <v>90</v>
      </c>
      <c r="C18" s="61" t="n">
        <f aca="false">IF(AND($C$4="All",$F$4="All"),SUMIFS(Sales_Data!$P$2:$P$1201,Sales_Data!$C$2:$C$1201,"&gt;="&amp;Analysis!$B$12,Sales_Data!$C$2:$C$1201,"&lt;="&amp;Analysis!$C$12),IF($C$4="All",SUMIFS(Sales_Data!$P$2:$P$1201,Sales_Data!$G$2:$G$1201,$F$4,Sales_Data!$C$2:$C$1201,"&gt;="&amp;Analysis!$B$12,Sales_Data!$C$2:$C$1201,"&lt;="&amp;Analysis!$C$12),IF($F$4="All",SUMIFS(Sales_Data!$P$2:$P$1201,Sales_Data!$H$2:$H$1201,$C$4,Sales_Data!$C$2:$C$1201,"&gt;="&amp;Analysis!$B$12,Sales_Data!$C$2:$C$1201,"&lt;="&amp;Analysis!$C$12),SUMIFS(Sales_Data!$P$2:$P$1201,Sales_Data!$H$2:$H$1201,$C$4,Sales_Data!$G$2:$G$1201,$F$4,Sales_Data!$C$2:$C$1201,"&gt;="&amp;Analysis!$B$12,Sales_Data!$C$2:$C$1201,"&lt;="&amp;Analysis!$C$12))))</f>
        <v>90226.85</v>
      </c>
      <c r="D18" s="61" t="n">
        <f aca="false">IF(AND($C$4="All",$F$4="All"),SUMIFS(Sales_Data!$R$2:$R$1201,Sales_Data!$C$2:$C$1201,"&gt;="&amp;Analysis!$B$12,Sales_Data!$C$2:$C$1201,"&lt;="&amp;Analysis!$C$12),IF($C$4="All",SUMIFS(Sales_Data!$R$2:$R$1201,Sales_Data!$G$2:$G$1201,$F$4,Sales_Data!$C$2:$C$1201,"&gt;="&amp;Analysis!$B$12,Sales_Data!$C$2:$C$1201,"&lt;="&amp;Analysis!$C$12),IF($F$4="All",SUMIFS(Sales_Data!$R$2:$R$1201,Sales_Data!$H$2:$H$1201,$C$4,Sales_Data!$C$2:$C$1201,"&gt;="&amp;Analysis!$B$12,Sales_Data!$C$2:$C$1201,"&lt;="&amp;Analysis!$C$12),SUMIFS(Sales_Data!$R$2:$R$1201,Sales_Data!$H$2:$H$1201,$C$4,Sales_Data!$G$2:$G$1201,$F$4,Sales_Data!$C$2:$C$1201,"&gt;="&amp;Analysis!$B$12,Sales_Data!$C$2:$C$1201,"&lt;="&amp;Analysis!$C$12))))</f>
        <v>23273.85</v>
      </c>
      <c r="E18" s="23" t="n">
        <f aca="false">IF(C18=0,0,D18/C18)</f>
        <v>0.257948160663927</v>
      </c>
    </row>
    <row r="19" customFormat="false" ht="18" hidden="false" customHeight="true" outlineLevel="0" collapsed="false">
      <c r="A19" s="16" t="s">
        <v>1602</v>
      </c>
      <c r="B19" s="26" t="n">
        <f aca="false">IF(AND($C$4="All",$F$4="All"),COUNTIFS(Sales_Data!$C$2:$C$1201,"&gt;="&amp;Analysis!$B$13,Sales_Data!$C$2:$C$1201,"&lt;="&amp;Analysis!$C$13),IF($C$4="All",COUNTIFS(Sales_Data!$G$2:$G$1201,$F$4,Sales_Data!$C$2:$C$1201,"&gt;="&amp;Analysis!$B$13,Sales_Data!$C$2:$C$1201,"&lt;="&amp;Analysis!$C$13),IF($F$4="All",COUNTIFS(Sales_Data!$H$2:$H$1201,$C$4,Sales_Data!$C$2:$C$1201,"&gt;="&amp;Analysis!$B$13,Sales_Data!$C$2:$C$1201,"&lt;="&amp;Analysis!$C$13),COUNTIFS(Sales_Data!$H$2:$H$1201,$C$4,Sales_Data!$G$2:$G$1201,$F$4,Sales_Data!$C$2:$C$1201,"&gt;="&amp;Analysis!$B$13,Sales_Data!$C$2:$C$1201,"&lt;="&amp;Analysis!$C$13))))</f>
        <v>102</v>
      </c>
      <c r="C19" s="62" t="n">
        <f aca="false">IF(AND($C$4="All",$F$4="All"),SUMIFS(Sales_Data!$P$2:$P$1201,Sales_Data!$C$2:$C$1201,"&gt;="&amp;Analysis!$B$13,Sales_Data!$C$2:$C$1201,"&lt;="&amp;Analysis!$C$13),IF($C$4="All",SUMIFS(Sales_Data!$P$2:$P$1201,Sales_Data!$G$2:$G$1201,$F$4,Sales_Data!$C$2:$C$1201,"&gt;="&amp;Analysis!$B$13,Sales_Data!$C$2:$C$1201,"&lt;="&amp;Analysis!$C$13),IF($F$4="All",SUMIFS(Sales_Data!$P$2:$P$1201,Sales_Data!$H$2:$H$1201,$C$4,Sales_Data!$C$2:$C$1201,"&gt;="&amp;Analysis!$B$13,Sales_Data!$C$2:$C$1201,"&lt;="&amp;Analysis!$C$13),SUMIFS(Sales_Data!$P$2:$P$1201,Sales_Data!$H$2:$H$1201,$C$4,Sales_Data!$G$2:$G$1201,$F$4,Sales_Data!$C$2:$C$1201,"&gt;="&amp;Analysis!$B$13,Sales_Data!$C$2:$C$1201,"&lt;="&amp;Analysis!$C$13))))</f>
        <v>101659.85</v>
      </c>
      <c r="D19" s="62" t="n">
        <f aca="false">IF(AND($C$4="All",$F$4="All"),SUMIFS(Sales_Data!$R$2:$R$1201,Sales_Data!$C$2:$C$1201,"&gt;="&amp;Analysis!$B$13,Sales_Data!$C$2:$C$1201,"&lt;="&amp;Analysis!$C$13),IF($C$4="All",SUMIFS(Sales_Data!$R$2:$R$1201,Sales_Data!$G$2:$G$1201,$F$4,Sales_Data!$C$2:$C$1201,"&gt;="&amp;Analysis!$B$13,Sales_Data!$C$2:$C$1201,"&lt;="&amp;Analysis!$C$13),IF($F$4="All",SUMIFS(Sales_Data!$R$2:$R$1201,Sales_Data!$H$2:$H$1201,$C$4,Sales_Data!$C$2:$C$1201,"&gt;="&amp;Analysis!$B$13,Sales_Data!$C$2:$C$1201,"&lt;="&amp;Analysis!$C$13),SUMIFS(Sales_Data!$R$2:$R$1201,Sales_Data!$H$2:$H$1201,$C$4,Sales_Data!$G$2:$G$1201,$F$4,Sales_Data!$C$2:$C$1201,"&gt;="&amp;Analysis!$B$13,Sales_Data!$C$2:$C$1201,"&lt;="&amp;Analysis!$C$13))))</f>
        <v>26601.85</v>
      </c>
      <c r="E19" s="28" t="n">
        <f aca="false">IF(C19=0,0,D19/C19)</f>
        <v>0.261675086083641</v>
      </c>
    </row>
    <row r="20" customFormat="false" ht="18" hidden="false" customHeight="true" outlineLevel="0" collapsed="false">
      <c r="A20" s="14" t="s">
        <v>1603</v>
      </c>
      <c r="B20" s="21" t="n">
        <f aca="false">IF(AND($C$4="All",$F$4="All"),COUNTIFS(Sales_Data!$C$2:$C$1201,"&gt;="&amp;Analysis!$B$14,Sales_Data!$C$2:$C$1201,"&lt;="&amp;Analysis!$C$14),IF($C$4="All",COUNTIFS(Sales_Data!$G$2:$G$1201,$F$4,Sales_Data!$C$2:$C$1201,"&gt;="&amp;Analysis!$B$14,Sales_Data!$C$2:$C$1201,"&lt;="&amp;Analysis!$C$14),IF($F$4="All",COUNTIFS(Sales_Data!$H$2:$H$1201,$C$4,Sales_Data!$C$2:$C$1201,"&gt;="&amp;Analysis!$B$14,Sales_Data!$C$2:$C$1201,"&lt;="&amp;Analysis!$C$14),COUNTIFS(Sales_Data!$H$2:$H$1201,$C$4,Sales_Data!$G$2:$G$1201,$F$4,Sales_Data!$C$2:$C$1201,"&gt;="&amp;Analysis!$B$14,Sales_Data!$C$2:$C$1201,"&lt;="&amp;Analysis!$C$14))))</f>
        <v>114</v>
      </c>
      <c r="C20" s="61" t="n">
        <f aca="false">IF(AND($C$4="All",$F$4="All"),SUMIFS(Sales_Data!$P$2:$P$1201,Sales_Data!$C$2:$C$1201,"&gt;="&amp;Analysis!$B$14,Sales_Data!$C$2:$C$1201,"&lt;="&amp;Analysis!$C$14),IF($C$4="All",SUMIFS(Sales_Data!$P$2:$P$1201,Sales_Data!$G$2:$G$1201,$F$4,Sales_Data!$C$2:$C$1201,"&gt;="&amp;Analysis!$B$14,Sales_Data!$C$2:$C$1201,"&lt;="&amp;Analysis!$C$14),IF($F$4="All",SUMIFS(Sales_Data!$P$2:$P$1201,Sales_Data!$H$2:$H$1201,$C$4,Sales_Data!$C$2:$C$1201,"&gt;="&amp;Analysis!$B$14,Sales_Data!$C$2:$C$1201,"&lt;="&amp;Analysis!$C$14),SUMIFS(Sales_Data!$P$2:$P$1201,Sales_Data!$H$2:$H$1201,$C$4,Sales_Data!$G$2:$G$1201,$F$4,Sales_Data!$C$2:$C$1201,"&gt;="&amp;Analysis!$B$14,Sales_Data!$C$2:$C$1201,"&lt;="&amp;Analysis!$C$14))))</f>
        <v>129227</v>
      </c>
      <c r="D20" s="61" t="n">
        <f aca="false">IF(AND($C$4="All",$F$4="All"),SUMIFS(Sales_Data!$R$2:$R$1201,Sales_Data!$C$2:$C$1201,"&gt;="&amp;Analysis!$B$14,Sales_Data!$C$2:$C$1201,"&lt;="&amp;Analysis!$C$14),IF($C$4="All",SUMIFS(Sales_Data!$R$2:$R$1201,Sales_Data!$G$2:$G$1201,$F$4,Sales_Data!$C$2:$C$1201,"&gt;="&amp;Analysis!$B$14,Sales_Data!$C$2:$C$1201,"&lt;="&amp;Analysis!$C$14),IF($F$4="All",SUMIFS(Sales_Data!$R$2:$R$1201,Sales_Data!$H$2:$H$1201,$C$4,Sales_Data!$C$2:$C$1201,"&gt;="&amp;Analysis!$B$14,Sales_Data!$C$2:$C$1201,"&lt;="&amp;Analysis!$C$14),SUMIFS(Sales_Data!$R$2:$R$1201,Sales_Data!$H$2:$H$1201,$C$4,Sales_Data!$G$2:$G$1201,$F$4,Sales_Data!$C$2:$C$1201,"&gt;="&amp;Analysis!$B$14,Sales_Data!$C$2:$C$1201,"&lt;="&amp;Analysis!$C$14))))</f>
        <v>30628</v>
      </c>
      <c r="E20" s="23" t="n">
        <f aca="false">IF(C20=0,0,D20/C20)</f>
        <v>0.237009293723448</v>
      </c>
    </row>
    <row r="21" customFormat="false" ht="18" hidden="false" customHeight="true" outlineLevel="0" collapsed="false">
      <c r="A21" s="16" t="s">
        <v>1604</v>
      </c>
      <c r="B21" s="26" t="n">
        <f aca="false">IF(AND($C$4="All",$F$4="All"),COUNTIFS(Sales_Data!$C$2:$C$1201,"&gt;="&amp;Analysis!$B$15,Sales_Data!$C$2:$C$1201,"&lt;="&amp;Analysis!$C$15),IF($C$4="All",COUNTIFS(Sales_Data!$G$2:$G$1201,$F$4,Sales_Data!$C$2:$C$1201,"&gt;="&amp;Analysis!$B$15,Sales_Data!$C$2:$C$1201,"&lt;="&amp;Analysis!$C$15),IF($F$4="All",COUNTIFS(Sales_Data!$H$2:$H$1201,$C$4,Sales_Data!$C$2:$C$1201,"&gt;="&amp;Analysis!$B$15,Sales_Data!$C$2:$C$1201,"&lt;="&amp;Analysis!$C$15),COUNTIFS(Sales_Data!$H$2:$H$1201,$C$4,Sales_Data!$G$2:$G$1201,$F$4,Sales_Data!$C$2:$C$1201,"&gt;="&amp;Analysis!$B$15,Sales_Data!$C$2:$C$1201,"&lt;="&amp;Analysis!$C$15))))</f>
        <v>110</v>
      </c>
      <c r="C21" s="62" t="n">
        <f aca="false">IF(AND($C$4="All",$F$4="All"),SUMIFS(Sales_Data!$P$2:$P$1201,Sales_Data!$C$2:$C$1201,"&gt;="&amp;Analysis!$B$15,Sales_Data!$C$2:$C$1201,"&lt;="&amp;Analysis!$C$15),IF($C$4="All",SUMIFS(Sales_Data!$P$2:$P$1201,Sales_Data!$G$2:$G$1201,$F$4,Sales_Data!$C$2:$C$1201,"&gt;="&amp;Analysis!$B$15,Sales_Data!$C$2:$C$1201,"&lt;="&amp;Analysis!$C$15),IF($F$4="All",SUMIFS(Sales_Data!$P$2:$P$1201,Sales_Data!$H$2:$H$1201,$C$4,Sales_Data!$C$2:$C$1201,"&gt;="&amp;Analysis!$B$15,Sales_Data!$C$2:$C$1201,"&lt;="&amp;Analysis!$C$15),SUMIFS(Sales_Data!$P$2:$P$1201,Sales_Data!$H$2:$H$1201,$C$4,Sales_Data!$G$2:$G$1201,$F$4,Sales_Data!$C$2:$C$1201,"&gt;="&amp;Analysis!$B$15,Sales_Data!$C$2:$C$1201,"&lt;="&amp;Analysis!$C$15))))</f>
        <v>118220.55</v>
      </c>
      <c r="D21" s="62" t="n">
        <f aca="false">IF(AND($C$4="All",$F$4="All"),SUMIFS(Sales_Data!$R$2:$R$1201,Sales_Data!$C$2:$C$1201,"&gt;="&amp;Analysis!$B$15,Sales_Data!$C$2:$C$1201,"&lt;="&amp;Analysis!$C$15),IF($C$4="All",SUMIFS(Sales_Data!$R$2:$R$1201,Sales_Data!$G$2:$G$1201,$F$4,Sales_Data!$C$2:$C$1201,"&gt;="&amp;Analysis!$B$15,Sales_Data!$C$2:$C$1201,"&lt;="&amp;Analysis!$C$15),IF($F$4="All",SUMIFS(Sales_Data!$R$2:$R$1201,Sales_Data!$H$2:$H$1201,$C$4,Sales_Data!$C$2:$C$1201,"&gt;="&amp;Analysis!$B$15,Sales_Data!$C$2:$C$1201,"&lt;="&amp;Analysis!$C$15),SUMIFS(Sales_Data!$R$2:$R$1201,Sales_Data!$H$2:$H$1201,$C$4,Sales_Data!$G$2:$G$1201,$F$4,Sales_Data!$C$2:$C$1201,"&gt;="&amp;Analysis!$B$15,Sales_Data!$C$2:$C$1201,"&lt;="&amp;Analysis!$C$15))))</f>
        <v>33777.55</v>
      </c>
      <c r="E21" s="28" t="n">
        <f aca="false">IF(C21=0,0,D21/C21)</f>
        <v>0.285716400405852</v>
      </c>
    </row>
    <row r="22" customFormat="false" ht="18" hidden="false" customHeight="true" outlineLevel="0" collapsed="false">
      <c r="A22" s="14" t="s">
        <v>1605</v>
      </c>
      <c r="B22" s="21" t="n">
        <f aca="false">IF(AND($C$4="All",$F$4="All"),COUNTIFS(Sales_Data!$C$2:$C$1201,"&gt;="&amp;Analysis!$B$16,Sales_Data!$C$2:$C$1201,"&lt;="&amp;Analysis!$C$16),IF($C$4="All",COUNTIFS(Sales_Data!$G$2:$G$1201,$F$4,Sales_Data!$C$2:$C$1201,"&gt;="&amp;Analysis!$B$16,Sales_Data!$C$2:$C$1201,"&lt;="&amp;Analysis!$C$16),IF($F$4="All",COUNTIFS(Sales_Data!$H$2:$H$1201,$C$4,Sales_Data!$C$2:$C$1201,"&gt;="&amp;Analysis!$B$16,Sales_Data!$C$2:$C$1201,"&lt;="&amp;Analysis!$C$16),COUNTIFS(Sales_Data!$H$2:$H$1201,$C$4,Sales_Data!$G$2:$G$1201,$F$4,Sales_Data!$C$2:$C$1201,"&gt;="&amp;Analysis!$B$16,Sales_Data!$C$2:$C$1201,"&lt;="&amp;Analysis!$C$16))))</f>
        <v>128</v>
      </c>
      <c r="C22" s="61" t="n">
        <f aca="false">IF(AND($C$4="All",$F$4="All"),SUMIFS(Sales_Data!$P$2:$P$1201,Sales_Data!$C$2:$C$1201,"&gt;="&amp;Analysis!$B$16,Sales_Data!$C$2:$C$1201,"&lt;="&amp;Analysis!$C$16),IF($C$4="All",SUMIFS(Sales_Data!$P$2:$P$1201,Sales_Data!$G$2:$G$1201,$F$4,Sales_Data!$C$2:$C$1201,"&gt;="&amp;Analysis!$B$16,Sales_Data!$C$2:$C$1201,"&lt;="&amp;Analysis!$C$16),IF($F$4="All",SUMIFS(Sales_Data!$P$2:$P$1201,Sales_Data!$H$2:$H$1201,$C$4,Sales_Data!$C$2:$C$1201,"&gt;="&amp;Analysis!$B$16,Sales_Data!$C$2:$C$1201,"&lt;="&amp;Analysis!$C$16),SUMIFS(Sales_Data!$P$2:$P$1201,Sales_Data!$H$2:$H$1201,$C$4,Sales_Data!$G$2:$G$1201,$F$4,Sales_Data!$C$2:$C$1201,"&gt;="&amp;Analysis!$B$16,Sales_Data!$C$2:$C$1201,"&lt;="&amp;Analysis!$C$16))))</f>
        <v>109399.65</v>
      </c>
      <c r="D22" s="61" t="n">
        <f aca="false">IF(AND($C$4="All",$F$4="All"),SUMIFS(Sales_Data!$R$2:$R$1201,Sales_Data!$C$2:$C$1201,"&gt;="&amp;Analysis!$B$16,Sales_Data!$C$2:$C$1201,"&lt;="&amp;Analysis!$C$16),IF($C$4="All",SUMIFS(Sales_Data!$R$2:$R$1201,Sales_Data!$G$2:$G$1201,$F$4,Sales_Data!$C$2:$C$1201,"&gt;="&amp;Analysis!$B$16,Sales_Data!$C$2:$C$1201,"&lt;="&amp;Analysis!$C$16),IF($F$4="All",SUMIFS(Sales_Data!$R$2:$R$1201,Sales_Data!$H$2:$H$1201,$C$4,Sales_Data!$C$2:$C$1201,"&gt;="&amp;Analysis!$B$16,Sales_Data!$C$2:$C$1201,"&lt;="&amp;Analysis!$C$16),SUMIFS(Sales_Data!$R$2:$R$1201,Sales_Data!$H$2:$H$1201,$C$4,Sales_Data!$G$2:$G$1201,$F$4,Sales_Data!$C$2:$C$1201,"&gt;="&amp;Analysis!$B$16,Sales_Data!$C$2:$C$1201,"&lt;="&amp;Analysis!$C$16))))</f>
        <v>30559.65</v>
      </c>
      <c r="E22" s="23" t="n">
        <f aca="false">IF(C22=0,0,D22/C22)</f>
        <v>0.279339559130217</v>
      </c>
    </row>
    <row r="23" customFormat="false" ht="18" hidden="false" customHeight="true" outlineLevel="0" collapsed="false">
      <c r="A23" s="16" t="s">
        <v>1606</v>
      </c>
      <c r="B23" s="26" t="n">
        <f aca="false">IF(AND($C$4="All",$F$4="All"),COUNTIFS(Sales_Data!$C$2:$C$1201,"&gt;="&amp;Analysis!$B$17,Sales_Data!$C$2:$C$1201,"&lt;="&amp;Analysis!$C$17),IF($C$4="All",COUNTIFS(Sales_Data!$G$2:$G$1201,$F$4,Sales_Data!$C$2:$C$1201,"&gt;="&amp;Analysis!$B$17,Sales_Data!$C$2:$C$1201,"&lt;="&amp;Analysis!$C$17),IF($F$4="All",COUNTIFS(Sales_Data!$H$2:$H$1201,$C$4,Sales_Data!$C$2:$C$1201,"&gt;="&amp;Analysis!$B$17,Sales_Data!$C$2:$C$1201,"&lt;="&amp;Analysis!$C$17),COUNTIFS(Sales_Data!$H$2:$H$1201,$C$4,Sales_Data!$G$2:$G$1201,$F$4,Sales_Data!$C$2:$C$1201,"&gt;="&amp;Analysis!$B$17,Sales_Data!$C$2:$C$1201,"&lt;="&amp;Analysis!$C$17))))</f>
        <v>133</v>
      </c>
      <c r="C23" s="62" t="n">
        <f aca="false">IF(AND($C$4="All",$F$4="All"),SUMIFS(Sales_Data!$P$2:$P$1201,Sales_Data!$C$2:$C$1201,"&gt;="&amp;Analysis!$B$17,Sales_Data!$C$2:$C$1201,"&lt;="&amp;Analysis!$C$17),IF($C$4="All",SUMIFS(Sales_Data!$P$2:$P$1201,Sales_Data!$G$2:$G$1201,$F$4,Sales_Data!$C$2:$C$1201,"&gt;="&amp;Analysis!$B$17,Sales_Data!$C$2:$C$1201,"&lt;="&amp;Analysis!$C$17),IF($F$4="All",SUMIFS(Sales_Data!$P$2:$P$1201,Sales_Data!$H$2:$H$1201,$C$4,Sales_Data!$C$2:$C$1201,"&gt;="&amp;Analysis!$B$17,Sales_Data!$C$2:$C$1201,"&lt;="&amp;Analysis!$C$17),SUMIFS(Sales_Data!$P$2:$P$1201,Sales_Data!$H$2:$H$1201,$C$4,Sales_Data!$G$2:$G$1201,$F$4,Sales_Data!$C$2:$C$1201,"&gt;="&amp;Analysis!$B$17,Sales_Data!$C$2:$C$1201,"&lt;="&amp;Analysis!$C$17))))</f>
        <v>131058.75</v>
      </c>
      <c r="D23" s="62" t="n">
        <f aca="false">IF(AND($C$4="All",$F$4="All"),SUMIFS(Sales_Data!$R$2:$R$1201,Sales_Data!$C$2:$C$1201,"&gt;="&amp;Analysis!$B$17,Sales_Data!$C$2:$C$1201,"&lt;="&amp;Analysis!$C$17),IF($C$4="All",SUMIFS(Sales_Data!$R$2:$R$1201,Sales_Data!$G$2:$G$1201,$F$4,Sales_Data!$C$2:$C$1201,"&gt;="&amp;Analysis!$B$17,Sales_Data!$C$2:$C$1201,"&lt;="&amp;Analysis!$C$17),IF($F$4="All",SUMIFS(Sales_Data!$R$2:$R$1201,Sales_Data!$H$2:$H$1201,$C$4,Sales_Data!$C$2:$C$1201,"&gt;="&amp;Analysis!$B$17,Sales_Data!$C$2:$C$1201,"&lt;="&amp;Analysis!$C$17),SUMIFS(Sales_Data!$R$2:$R$1201,Sales_Data!$H$2:$H$1201,$C$4,Sales_Data!$G$2:$G$1201,$F$4,Sales_Data!$C$2:$C$1201,"&gt;="&amp;Analysis!$B$17,Sales_Data!$C$2:$C$1201,"&lt;="&amp;Analysis!$C$17))))</f>
        <v>38066.75</v>
      </c>
      <c r="E23" s="28" t="n">
        <f aca="false">IF(C23=0,0,D23/C23)</f>
        <v>0.290455616278959</v>
      </c>
    </row>
    <row r="24" customFormat="false" ht="19.5" hidden="false" customHeight="true" outlineLevel="0" collapsed="false">
      <c r="A24" s="36" t="s">
        <v>1670</v>
      </c>
      <c r="B24" s="38" t="n">
        <f aca="false">SUM(B12:B23)</f>
        <v>1200</v>
      </c>
      <c r="C24" s="63" t="n">
        <f aca="false">SUM(C12:C23)</f>
        <v>1240777.5</v>
      </c>
      <c r="D24" s="63" t="n">
        <f aca="false">SUM(D12:D23)</f>
        <v>325781.5</v>
      </c>
      <c r="E24" s="40" t="n">
        <f aca="false">IF(C24=0,0,D24/C24)</f>
        <v>0.262562385278585</v>
      </c>
    </row>
    <row r="27" customFormat="false" ht="21.75" hidden="false" customHeight="true" outlineLevel="0" collapsed="false">
      <c r="A27" s="60" t="s">
        <v>1671</v>
      </c>
      <c r="B27" s="60"/>
      <c r="C27" s="60"/>
      <c r="D27" s="60"/>
      <c r="E27" s="60"/>
    </row>
    <row r="28" customFormat="false" ht="19.5" hidden="false" customHeight="true" outlineLevel="0" collapsed="false">
      <c r="A28" s="6" t="s">
        <v>97</v>
      </c>
      <c r="B28" s="18" t="s">
        <v>1591</v>
      </c>
      <c r="C28" s="18" t="s">
        <v>1667</v>
      </c>
      <c r="D28" s="18" t="s">
        <v>1668</v>
      </c>
      <c r="E28" s="18" t="s">
        <v>1669</v>
      </c>
    </row>
    <row r="29" customFormat="false" ht="18.75" hidden="false" customHeight="true" outlineLevel="0" collapsed="false">
      <c r="A29" s="16" t="s">
        <v>158</v>
      </c>
      <c r="B29" s="26" t="n">
        <f aca="false">IF(AND($C$4="All",$F$4="All"),COUNTIFS(Sales_Data!$J$2:$J$1201,A29),IF($C$4="All",COUNTIFS(Sales_Data!$G$2:$G$1201,$F$4,Sales_Data!$J$2:$J$1201,A29),IF($F$4="All",COUNTIFS(Sales_Data!$H$2:$H$1201,$C$4,Sales_Data!$J$2:$J$1201,A29),COUNTIFS(Sales_Data!$H$2:$H$1201,$C$4,Sales_Data!$G$2:$G$1201,$F$4,Sales_Data!$J$2:$J$1201,A29))))</f>
        <v>462</v>
      </c>
      <c r="C29" s="62" t="n">
        <f aca="false">IF(AND($C$4="All",$F$4="All"),SUMIFS(Sales_Data!$P$2:$P$1201,Sales_Data!$J$2:$J$1201,A29),IF($C$4="All",SUMIFS(Sales_Data!$P$2:$P$1201,Sales_Data!$G$2:$G$1201,$F$4,Sales_Data!$J$2:$J$1201,A29),IF($F$4="All",SUMIFS(Sales_Data!$P$2:$P$1201,Sales_Data!$H$2:$H$1201,$C$4,Sales_Data!$J$2:$J$1201,A29),SUMIFS(Sales_Data!$P$2:$P$1201,Sales_Data!$H$2:$H$1201,$C$4,Sales_Data!$G$2:$G$1201,$F$4,Sales_Data!$J$2:$J$1201,A29))))</f>
        <v>793517.25</v>
      </c>
      <c r="D29" s="62" t="n">
        <f aca="false">IF(AND($C$4="All",$F$4="All"),SUMIFS(Sales_Data!$R$2:$R$1201,Sales_Data!$J$2:$J$1201,A29),IF($C$4="All",SUMIFS(Sales_Data!$R$2:$R$1201,Sales_Data!$G$2:$G$1201,$F$4,Sales_Data!$J$2:$J$1201,A29),IF($F$4="All",SUMIFS(Sales_Data!$R$2:$R$1201,Sales_Data!$H$2:$H$1201,$C$4,Sales_Data!$J$2:$J$1201,A29),SUMIFS(Sales_Data!$R$2:$R$1201,Sales_Data!$H$2:$H$1201,$C$4,Sales_Data!$G$2:$G$1201,$F$4,Sales_Data!$J$2:$J$1201,A29))))</f>
        <v>245043.25</v>
      </c>
      <c r="E29" s="28" t="n">
        <f aca="false">IF(C29=0,0,D29/C29)</f>
        <v>0.308806456318372</v>
      </c>
    </row>
    <row r="30" customFormat="false" ht="18.75" hidden="false" customHeight="true" outlineLevel="0" collapsed="false">
      <c r="A30" s="16" t="s">
        <v>155</v>
      </c>
      <c r="B30" s="26" t="n">
        <f aca="false">IF(AND($C$4="All",$F$4="All"),COUNTIFS(Sales_Data!$J$2:$J$1201,A30),IF($C$4="All",COUNTIFS(Sales_Data!$G$2:$G$1201,$F$4,Sales_Data!$J$2:$J$1201,A30),IF($F$4="All",COUNTIFS(Sales_Data!$H$2:$H$1201,$C$4,Sales_Data!$J$2:$J$1201,A30),COUNTIFS(Sales_Data!$H$2:$H$1201,$C$4,Sales_Data!$G$2:$G$1201,$F$4,Sales_Data!$J$2:$J$1201,A30))))</f>
        <v>338</v>
      </c>
      <c r="C30" s="62" t="n">
        <f aca="false">IF(AND($C$4="All",$F$4="All"),SUMIFS(Sales_Data!$P$2:$P$1201,Sales_Data!$J$2:$J$1201,A30),IF($C$4="All",SUMIFS(Sales_Data!$P$2:$P$1201,Sales_Data!$G$2:$G$1201,$F$4,Sales_Data!$J$2:$J$1201,A30),IF($F$4="All",SUMIFS(Sales_Data!$P$2:$P$1201,Sales_Data!$H$2:$H$1201,$C$4,Sales_Data!$J$2:$J$1201,A30),SUMIFS(Sales_Data!$P$2:$P$1201,Sales_Data!$H$2:$H$1201,$C$4,Sales_Data!$G$2:$G$1201,$F$4,Sales_Data!$J$2:$J$1201,A30))))</f>
        <v>344599.25</v>
      </c>
      <c r="D30" s="62" t="n">
        <f aca="false">IF(AND($C$4="All",$F$4="All"),SUMIFS(Sales_Data!$R$2:$R$1201,Sales_Data!$J$2:$J$1201,A30),IF($C$4="All",SUMIFS(Sales_Data!$R$2:$R$1201,Sales_Data!$G$2:$G$1201,$F$4,Sales_Data!$J$2:$J$1201,A30),IF($F$4="All",SUMIFS(Sales_Data!$R$2:$R$1201,Sales_Data!$H$2:$H$1201,$C$4,Sales_Data!$J$2:$J$1201,A30),SUMIFS(Sales_Data!$R$2:$R$1201,Sales_Data!$H$2:$H$1201,$C$4,Sales_Data!$G$2:$G$1201,$F$4,Sales_Data!$J$2:$J$1201,A30))))</f>
        <v>43053.25</v>
      </c>
      <c r="E30" s="28" t="n">
        <f aca="false">IF(C30=0,0,D30/C30)</f>
        <v>0.124937155260785</v>
      </c>
    </row>
    <row r="31" customFormat="false" ht="18.75" hidden="false" customHeight="true" outlineLevel="0" collapsed="false">
      <c r="A31" s="16" t="s">
        <v>172</v>
      </c>
      <c r="B31" s="26" t="n">
        <f aca="false">IF(AND($C$4="All",$F$4="All"),COUNTIFS(Sales_Data!$J$2:$J$1201,A31),IF($C$4="All",COUNTIFS(Sales_Data!$G$2:$G$1201,$F$4,Sales_Data!$J$2:$J$1201,A31),IF($F$4="All",COUNTIFS(Sales_Data!$H$2:$H$1201,$C$4,Sales_Data!$J$2:$J$1201,A31),COUNTIFS(Sales_Data!$H$2:$H$1201,$C$4,Sales_Data!$G$2:$G$1201,$F$4,Sales_Data!$J$2:$J$1201,A31))))</f>
        <v>400</v>
      </c>
      <c r="C31" s="62" t="n">
        <f aca="false">IF(AND($C$4="All",$F$4="All"),SUMIFS(Sales_Data!$P$2:$P$1201,Sales_Data!$J$2:$J$1201,A31),IF($C$4="All",SUMIFS(Sales_Data!$P$2:$P$1201,Sales_Data!$G$2:$G$1201,$F$4,Sales_Data!$J$2:$J$1201,A31),IF($F$4="All",SUMIFS(Sales_Data!$P$2:$P$1201,Sales_Data!$H$2:$H$1201,$C$4,Sales_Data!$J$2:$J$1201,A31),SUMIFS(Sales_Data!$P$2:$P$1201,Sales_Data!$H$2:$H$1201,$C$4,Sales_Data!$G$2:$G$1201,$F$4,Sales_Data!$J$2:$J$1201,A31))))</f>
        <v>102661</v>
      </c>
      <c r="D31" s="62" t="n">
        <f aca="false">IF(AND($C$4="All",$F$4="All"),SUMIFS(Sales_Data!$R$2:$R$1201,Sales_Data!$J$2:$J$1201,A31),IF($C$4="All",SUMIFS(Sales_Data!$R$2:$R$1201,Sales_Data!$G$2:$G$1201,$F$4,Sales_Data!$J$2:$J$1201,A31),IF($F$4="All",SUMIFS(Sales_Data!$R$2:$R$1201,Sales_Data!$H$2:$H$1201,$C$4,Sales_Data!$J$2:$J$1201,A31),SUMIFS(Sales_Data!$R$2:$R$1201,Sales_Data!$H$2:$H$1201,$C$4,Sales_Data!$G$2:$G$1201,$F$4,Sales_Data!$J$2:$J$1201,A31))))</f>
        <v>37685</v>
      </c>
      <c r="E31" s="28" t="n">
        <f aca="false">IF(C31=0,0,D31/C31)</f>
        <v>0.367081949328372</v>
      </c>
    </row>
    <row r="32" customFormat="false" ht="19.5" hidden="false" customHeight="true" outlineLevel="0" collapsed="false">
      <c r="A32" s="36" t="s">
        <v>1672</v>
      </c>
      <c r="B32" s="38" t="n">
        <f aca="false">SUM(B29:B31)</f>
        <v>1200</v>
      </c>
      <c r="C32" s="63" t="n">
        <f aca="false">SUM(C29:C31)</f>
        <v>1240777.5</v>
      </c>
      <c r="D32" s="63" t="n">
        <f aca="false">SUM(D29:D31)</f>
        <v>325781.5</v>
      </c>
      <c r="E32" s="40" t="n">
        <f aca="false">IF(C32=0,0,D32/C32)</f>
        <v>0.262562385278585</v>
      </c>
    </row>
    <row r="35" customFormat="false" ht="21.75" hidden="false" customHeight="true" outlineLevel="0" collapsed="false">
      <c r="A35" s="60" t="s">
        <v>1673</v>
      </c>
      <c r="B35" s="60"/>
      <c r="C35" s="60"/>
      <c r="D35" s="60"/>
      <c r="E35" s="60"/>
    </row>
    <row r="36" customFormat="false" ht="19.5" hidden="false" customHeight="true" outlineLevel="0" collapsed="false">
      <c r="A36" s="6" t="s">
        <v>89</v>
      </c>
      <c r="B36" s="18" t="s">
        <v>1591</v>
      </c>
      <c r="C36" s="18" t="s">
        <v>1667</v>
      </c>
      <c r="D36" s="18" t="s">
        <v>1668</v>
      </c>
      <c r="E36" s="18" t="s">
        <v>1669</v>
      </c>
    </row>
    <row r="37" customFormat="false" ht="18.75" hidden="false" customHeight="true" outlineLevel="0" collapsed="false">
      <c r="A37" s="16" t="s">
        <v>208</v>
      </c>
      <c r="B37" s="26" t="n">
        <f aca="false">IF($F$4="All",COUNTIF(Sales_Data!$H$2:$H$1201,A37),COUNTIFS(Sales_Data!$H$2:$H$1201,A37,Sales_Data!$G$2:$G$1201,$F$4))</f>
        <v>343</v>
      </c>
      <c r="C37" s="62" t="n">
        <f aca="false">IF($F$4="All",SUMIF(Sales_Data!$H$2:$H$1201,A37,Sales_Data!$P$2:$P$1201),SUMIFS(Sales_Data!$P$2:$P$1201,Sales_Data!$H$2:$H$1201,A37,Sales_Data!$G$2:$G$1201,$F$4))</f>
        <v>353141.3</v>
      </c>
      <c r="D37" s="62" t="n">
        <f aca="false">IF($F$4="All",SUMIF(Sales_Data!$H$2:$H$1201,A37,Sales_Data!$R$2:$R$1201),SUMIFS(Sales_Data!$R$2:$R$1201,Sales_Data!$H$2:$H$1201,A37,Sales_Data!$G$2:$G$1201,$F$4))</f>
        <v>90340.3</v>
      </c>
      <c r="E37" s="28" t="n">
        <f aca="false">IF(C37=0,0,D37/C37)</f>
        <v>0.255819129623185</v>
      </c>
    </row>
    <row r="38" customFormat="false" ht="18.75" hidden="false" customHeight="true" outlineLevel="0" collapsed="false">
      <c r="A38" s="16" t="s">
        <v>153</v>
      </c>
      <c r="B38" s="26" t="n">
        <f aca="false">IF($F$4="All",COUNTIF(Sales_Data!$H$2:$H$1201,A38),COUNTIFS(Sales_Data!$H$2:$H$1201,A38,Sales_Data!$G$2:$G$1201,$F$4))</f>
        <v>423</v>
      </c>
      <c r="C38" s="62" t="n">
        <f aca="false">IF($F$4="All",SUMIF(Sales_Data!$H$2:$H$1201,A38,Sales_Data!$P$2:$P$1201),SUMIFS(Sales_Data!$P$2:$P$1201,Sales_Data!$H$2:$H$1201,A38,Sales_Data!$G$2:$G$1201,$F$4))</f>
        <v>423311.95</v>
      </c>
      <c r="D38" s="62" t="n">
        <f aca="false">IF($F$4="All",SUMIF(Sales_Data!$H$2:$H$1201,A38,Sales_Data!$R$2:$R$1201),SUMIFS(Sales_Data!$R$2:$R$1201,Sales_Data!$H$2:$H$1201,A38,Sales_Data!$G$2:$G$1201,$F$4))</f>
        <v>115328.95</v>
      </c>
      <c r="E38" s="28" t="n">
        <f aca="false">IF(C38=0,0,D38/C38)</f>
        <v>0.272444352208814</v>
      </c>
    </row>
    <row r="39" customFormat="false" ht="18.75" hidden="false" customHeight="true" outlineLevel="0" collapsed="false">
      <c r="A39" s="16" t="s">
        <v>170</v>
      </c>
      <c r="B39" s="26" t="n">
        <f aca="false">IF($F$4="All",COUNTIF(Sales_Data!$H$2:$H$1201,A39),COUNTIFS(Sales_Data!$H$2:$H$1201,A39,Sales_Data!$G$2:$G$1201,$F$4))</f>
        <v>252</v>
      </c>
      <c r="C39" s="62" t="n">
        <f aca="false">IF($F$4="All",SUMIF(Sales_Data!$H$2:$H$1201,A39,Sales_Data!$P$2:$P$1201),SUMIFS(Sales_Data!$P$2:$P$1201,Sales_Data!$H$2:$H$1201,A39,Sales_Data!$G$2:$G$1201,$F$4))</f>
        <v>275526.35</v>
      </c>
      <c r="D39" s="62" t="n">
        <f aca="false">IF($F$4="All",SUMIF(Sales_Data!$H$2:$H$1201,A39,Sales_Data!$R$2:$R$1201),SUMIFS(Sales_Data!$R$2:$R$1201,Sales_Data!$H$2:$H$1201,A39,Sales_Data!$G$2:$G$1201,$F$4))</f>
        <v>72687.35</v>
      </c>
      <c r="E39" s="28" t="n">
        <f aca="false">IF(C39=0,0,D39/C39)</f>
        <v>0.263812698858022</v>
      </c>
    </row>
    <row r="40" customFormat="false" ht="18.75" hidden="false" customHeight="true" outlineLevel="0" collapsed="false">
      <c r="A40" s="16" t="s">
        <v>186</v>
      </c>
      <c r="B40" s="26" t="n">
        <f aca="false">IF($F$4="All",COUNTIF(Sales_Data!$H$2:$H$1201,A40),COUNTIFS(Sales_Data!$H$2:$H$1201,A40,Sales_Data!$G$2:$G$1201,$F$4))</f>
        <v>182</v>
      </c>
      <c r="C40" s="62" t="n">
        <f aca="false">IF($F$4="All",SUMIF(Sales_Data!$H$2:$H$1201,A40,Sales_Data!$P$2:$P$1201),SUMIFS(Sales_Data!$P$2:$P$1201,Sales_Data!$H$2:$H$1201,A40,Sales_Data!$G$2:$G$1201,$F$4))</f>
        <v>188797.9</v>
      </c>
      <c r="D40" s="62" t="n">
        <f aca="false">IF($F$4="All",SUMIF(Sales_Data!$H$2:$H$1201,A40,Sales_Data!$R$2:$R$1201),SUMIFS(Sales_Data!$R$2:$R$1201,Sales_Data!$H$2:$H$1201,A40,Sales_Data!$G$2:$G$1201,$F$4))</f>
        <v>47424.9</v>
      </c>
      <c r="E40" s="28" t="n">
        <f aca="false">IF(C40=0,0,D40/C40)</f>
        <v>0.251194001628196</v>
      </c>
    </row>
    <row r="41" customFormat="false" ht="19.5" hidden="false" customHeight="true" outlineLevel="0" collapsed="false">
      <c r="A41" s="36" t="s">
        <v>1674</v>
      </c>
      <c r="B41" s="38" t="n">
        <f aca="false">SUM(B37:B40)</f>
        <v>1200</v>
      </c>
      <c r="C41" s="63" t="n">
        <f aca="false">SUM(C37:C40)</f>
        <v>1240777.5</v>
      </c>
      <c r="D41" s="63" t="n">
        <f aca="false">SUM(D37:D40)</f>
        <v>325781.5</v>
      </c>
      <c r="E41" s="40" t="n">
        <f aca="false">IF(C41=0,0,D41/C41)</f>
        <v>0.262562385278585</v>
      </c>
    </row>
    <row r="44" customFormat="false" ht="21.75" hidden="false" customHeight="true" outlineLevel="0" collapsed="false">
      <c r="A44" s="60" t="s">
        <v>1675</v>
      </c>
      <c r="B44" s="60"/>
      <c r="C44" s="60"/>
      <c r="D44" s="60"/>
      <c r="E44" s="60"/>
    </row>
    <row r="45" customFormat="false" ht="19.5" hidden="false" customHeight="true" outlineLevel="0" collapsed="false">
      <c r="A45" s="6" t="s">
        <v>85</v>
      </c>
      <c r="B45" s="18" t="s">
        <v>1591</v>
      </c>
      <c r="C45" s="18" t="s">
        <v>1667</v>
      </c>
      <c r="D45" s="18" t="s">
        <v>1668</v>
      </c>
      <c r="E45" s="18" t="s">
        <v>1669</v>
      </c>
    </row>
    <row r="46" customFormat="false" ht="18.75" hidden="false" customHeight="true" outlineLevel="0" collapsed="false">
      <c r="A46" s="16" t="s">
        <v>177</v>
      </c>
      <c r="B46" s="26" t="n">
        <f aca="false">IF($C$4="All",COUNTIF(Sales_Data!$G$2:$G$1201,A46),COUNTIFS(Sales_Data!$G$2:$G$1201,A46,Sales_Data!$H$2:$H$1201,$C$4))</f>
        <v>614</v>
      </c>
      <c r="C46" s="62" t="n">
        <f aca="false">IF($C$4="All",SUMIF(Sales_Data!$G$2:$G$1201,A46,Sales_Data!$P$2:$P$1201),SUMIFS(Sales_Data!$P$2:$P$1201,Sales_Data!$G$2:$G$1201,A46,Sales_Data!$H$2:$H$1201,$C$4))</f>
        <v>628157.05</v>
      </c>
      <c r="D46" s="62" t="n">
        <f aca="false">IF($C$4="All",SUMIF(Sales_Data!$G$2:$G$1201,A46,Sales_Data!$R$2:$R$1201),SUMIFS(Sales_Data!$R$2:$R$1201,Sales_Data!$G$2:$G$1201,A46,Sales_Data!$H$2:$H$1201,$C$4))</f>
        <v>168193.05</v>
      </c>
      <c r="E46" s="28" t="n">
        <f aca="false">IF(C46=0,0,D46/C46)</f>
        <v>0.267756367615392</v>
      </c>
    </row>
    <row r="47" customFormat="false" ht="18.75" hidden="false" customHeight="true" outlineLevel="0" collapsed="false">
      <c r="A47" s="16" t="s">
        <v>169</v>
      </c>
      <c r="B47" s="26" t="n">
        <f aca="false">IF($C$4="All",COUNTIF(Sales_Data!$G$2:$G$1201,A47),COUNTIFS(Sales_Data!$G$2:$G$1201,A47,Sales_Data!$H$2:$H$1201,$C$4))</f>
        <v>351</v>
      </c>
      <c r="C47" s="62" t="n">
        <f aca="false">IF($C$4="All",SUMIF(Sales_Data!$G$2:$G$1201,A47,Sales_Data!$P$2:$P$1201),SUMIFS(Sales_Data!$P$2:$P$1201,Sales_Data!$G$2:$G$1201,A47,Sales_Data!$H$2:$H$1201,$C$4))</f>
        <v>369059.45</v>
      </c>
      <c r="D47" s="62" t="n">
        <f aca="false">IF($C$4="All",SUMIF(Sales_Data!$G$2:$G$1201,A47,Sales_Data!$R$2:$R$1201),SUMIFS(Sales_Data!$R$2:$R$1201,Sales_Data!$G$2:$G$1201,A47,Sales_Data!$H$2:$H$1201,$C$4))</f>
        <v>96196.45</v>
      </c>
      <c r="E47" s="28" t="n">
        <f aca="false">IF(C47=0,0,D47/C47)</f>
        <v>0.260652992356651</v>
      </c>
    </row>
    <row r="48" customFormat="false" ht="18.75" hidden="false" customHeight="true" outlineLevel="0" collapsed="false">
      <c r="A48" s="16" t="s">
        <v>152</v>
      </c>
      <c r="B48" s="26" t="n">
        <f aca="false">IF($C$4="All",COUNTIF(Sales_Data!$G$2:$G$1201,A48),COUNTIFS(Sales_Data!$G$2:$G$1201,A48,Sales_Data!$H$2:$H$1201,$C$4))</f>
        <v>235</v>
      </c>
      <c r="C48" s="62" t="n">
        <f aca="false">IF($C$4="All",SUMIF(Sales_Data!$G$2:$G$1201,A48,Sales_Data!$P$2:$P$1201),SUMIFS(Sales_Data!$P$2:$P$1201,Sales_Data!$G$2:$G$1201,A48,Sales_Data!$H$2:$H$1201,$C$4))</f>
        <v>243561</v>
      </c>
      <c r="D48" s="62" t="n">
        <f aca="false">IF($C$4="All",SUMIF(Sales_Data!$G$2:$G$1201,A48,Sales_Data!$R$2:$R$1201),SUMIFS(Sales_Data!$R$2:$R$1201,Sales_Data!$G$2:$G$1201,A48,Sales_Data!$H$2:$H$1201,$C$4))</f>
        <v>61392</v>
      </c>
      <c r="E48" s="28" t="n">
        <f aca="false">IF(C48=0,0,D48/C48)</f>
        <v>0.252060058876421</v>
      </c>
    </row>
    <row r="49" customFormat="false" ht="19.5" hidden="false" customHeight="true" outlineLevel="0" collapsed="false">
      <c r="A49" s="36" t="s">
        <v>1676</v>
      </c>
      <c r="B49" s="38" t="n">
        <f aca="false">SUM(B46:B48)</f>
        <v>1200</v>
      </c>
      <c r="C49" s="63" t="n">
        <f aca="false">SUM(C46:C48)</f>
        <v>1240777.5</v>
      </c>
      <c r="D49" s="63" t="n">
        <f aca="false">SUM(D46:D48)</f>
        <v>325781.5</v>
      </c>
      <c r="E49" s="40" t="n">
        <f aca="false">IF(C49=0,0,D49/C49)</f>
        <v>0.262562385278585</v>
      </c>
    </row>
  </sheetData>
  <mergeCells count="27">
    <mergeCell ref="A1:L1"/>
    <mergeCell ref="A2:L2"/>
    <mergeCell ref="A4:B4"/>
    <mergeCell ref="D4:E4"/>
    <mergeCell ref="G4:L4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10:E10"/>
    <mergeCell ref="A27:E27"/>
    <mergeCell ref="A35:E35"/>
    <mergeCell ref="A44:E44"/>
  </mergeCells>
  <conditionalFormatting sqref="C12:C23">
    <cfRule type="dataBar" priority="2">
      <dataBar showValue="1" minLength="10" maxLength="90">
        <cfvo type="min" val="0"/>
        <cfvo type="max" val="0"/>
        <color rgb="FF2C5282"/>
      </dataBar>
      <extLst>
        <ext xmlns:x14="http://schemas.microsoft.com/office/spreadsheetml/2009/9/main" uri="{B025F937-C7B1-47D3-B67F-A62EFF666E3E}">
          <x14:id>{DC441C30-9AC3-48CD-AE90-725A4260974C}</x14:id>
        </ext>
      </extLst>
    </cfRule>
  </conditionalFormatting>
  <dataValidations count="2">
    <dataValidation allowBlank="false" errorStyle="stop" operator="between" showDropDown="false" showErrorMessage="false" showInputMessage="false" sqref="C4" type="list">
      <formula1>"All,West,East,Central,South"</formula1>
      <formula2>0</formula2>
    </dataValidation>
    <dataValidation allowBlank="false" errorStyle="stop" operator="between" showDropDown="false" showErrorMessage="false" showInputMessage="false" sqref="F4" type="list">
      <formula1>"All,Consumer,Corporate,Home Office"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441C30-9AC3-48CD-AE90-725A4260974C}">
            <x14:dataBar minLength="10" maxLength="90" axisPosition="none" gradient="true">
              <x14:cfvo type="min"/>
              <x14:cfvo type="max"/>
              <x14:negativeFillColor rgb="FF2C5282"/>
              <x14:axisColor rgb="FF000000"/>
            </x14:dataBar>
          </x14:cfRule>
          <xm:sqref>C12:C23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2026-10-21T06:01:49Z</dcterms:created>
  <dc:creator>openpyxl</dc:creator>
  <dc:description/>
  <dc:language>en-US</dc:language>
  <cp:lastModifiedBy/>
  <dcterms:modified xsi:type="dcterms:W3CDTF">2026-10-21T06:01:51Z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